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2655" windowWidth="19245" windowHeight="6795" tabRatio="885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  <sheet name="Kaudimena (IFNA9)" sheetId="25" r:id="rId12"/>
  </sheets>
  <externalReferences>
    <externalReference r:id="rId13"/>
  </externalReference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'G&amp;I'!$A$4:$K$64</definedName>
    <definedName name="_xlnm.Print_Area" localSheetId="10">Kaudimena!$A$4:$K$65</definedName>
    <definedName name="_xlnm.Print_Area" localSheetId="11">'Kaudimena (IFNA9)'!$A$4:$J$58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H53" i="23" l="1"/>
  <c r="H52" i="23"/>
  <c r="H51" i="23"/>
  <c r="H50" i="23"/>
  <c r="H49" i="23"/>
  <c r="H48" i="23"/>
  <c r="H47" i="23"/>
  <c r="H46" i="23"/>
  <c r="H45" i="23"/>
  <c r="H44" i="23"/>
  <c r="H43" i="23"/>
  <c r="H16" i="23"/>
  <c r="H17" i="23"/>
  <c r="H18" i="23"/>
  <c r="H19" i="23"/>
  <c r="H20" i="23"/>
  <c r="H21" i="23"/>
  <c r="H22" i="23"/>
  <c r="H23" i="23"/>
  <c r="H24" i="23"/>
  <c r="H25" i="23"/>
  <c r="H15" i="23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15" i="18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15" i="11"/>
  <c r="H34" i="21" l="1"/>
  <c r="H35" i="21"/>
  <c r="H36" i="21"/>
  <c r="H37" i="21"/>
  <c r="H38" i="21"/>
  <c r="H39" i="21"/>
  <c r="H40" i="21"/>
  <c r="H41" i="21"/>
  <c r="H33" i="21"/>
  <c r="H16" i="21"/>
  <c r="H17" i="21"/>
  <c r="H18" i="21"/>
  <c r="H19" i="21"/>
  <c r="H20" i="21"/>
  <c r="H21" i="21"/>
  <c r="H22" i="21"/>
  <c r="H23" i="21"/>
  <c r="H15" i="21"/>
  <c r="G31" i="25" l="1"/>
  <c r="G15" i="15" l="1"/>
  <c r="H32" i="23"/>
  <c r="H29" i="23"/>
  <c r="H27" i="23"/>
  <c r="H20" i="24"/>
  <c r="H18" i="24"/>
  <c r="H19" i="24"/>
  <c r="H17" i="24"/>
  <c r="H16" i="24"/>
  <c r="H25" i="20"/>
  <c r="H24" i="20"/>
  <c r="H23" i="20"/>
  <c r="H22" i="20"/>
  <c r="H21" i="20"/>
  <c r="H20" i="20"/>
  <c r="H19" i="20"/>
  <c r="H18" i="20"/>
  <c r="H17" i="20"/>
  <c r="H16" i="20"/>
  <c r="G20" i="17"/>
  <c r="G19" i="17"/>
  <c r="G18" i="17"/>
  <c r="G17" i="17"/>
  <c r="G16" i="17"/>
  <c r="G15" i="17"/>
  <c r="G19" i="15"/>
  <c r="G18" i="15"/>
  <c r="G17" i="15"/>
  <c r="G16" i="15"/>
  <c r="G23" i="16"/>
  <c r="G22" i="16"/>
  <c r="G21" i="16"/>
  <c r="G20" i="16"/>
  <c r="G19" i="16"/>
  <c r="G18" i="16"/>
  <c r="G17" i="16"/>
  <c r="G16" i="16"/>
  <c r="G15" i="16"/>
  <c r="H26" i="23" l="1"/>
  <c r="H28" i="23"/>
  <c r="H31" i="23"/>
  <c r="H33" i="23"/>
  <c r="H15" i="24"/>
  <c r="H15" i="20"/>
  <c r="I14" i="18" l="1"/>
  <c r="H14" i="18"/>
  <c r="G30" i="24" l="1"/>
  <c r="G32" i="21"/>
  <c r="G35" i="20"/>
  <c r="I14" i="19"/>
  <c r="F30" i="17"/>
  <c r="F31" i="16"/>
  <c r="F30" i="15"/>
  <c r="F36" i="24" l="1"/>
  <c r="H36" i="24" s="1"/>
  <c r="F35" i="24"/>
  <c r="H35" i="24" s="1"/>
  <c r="F34" i="24"/>
  <c r="H34" i="24" s="1"/>
  <c r="F33" i="24"/>
  <c r="H33" i="24" s="1"/>
  <c r="F32" i="24"/>
  <c r="H32" i="24" s="1"/>
  <c r="F31" i="24"/>
  <c r="H31" i="24" s="1"/>
  <c r="G14" i="24"/>
  <c r="F14" i="24"/>
  <c r="F30" i="24" s="1"/>
  <c r="G14" i="21"/>
  <c r="F14" i="21"/>
  <c r="F32" i="21" s="1"/>
  <c r="G14" i="20"/>
  <c r="F14" i="20"/>
  <c r="G14" i="19"/>
  <c r="F14" i="19"/>
  <c r="F14" i="17"/>
  <c r="E14" i="17"/>
  <c r="F14" i="16"/>
  <c r="E14" i="16"/>
  <c r="E31" i="16" s="1"/>
  <c r="F14" i="15"/>
  <c r="E14" i="15"/>
  <c r="E30" i="15" s="1"/>
  <c r="E36" i="11"/>
  <c r="F61" i="23" l="1"/>
  <c r="H61" i="23" s="1"/>
  <c r="F57" i="23"/>
  <c r="H57" i="23" s="1"/>
  <c r="F35" i="20" l="1"/>
  <c r="E30" i="17"/>
  <c r="F41" i="21" l="1"/>
  <c r="F40" i="21"/>
  <c r="F39" i="21"/>
  <c r="F38" i="21"/>
  <c r="F37" i="21"/>
  <c r="F36" i="21"/>
  <c r="F42" i="20"/>
  <c r="H42" i="20" s="1"/>
  <c r="F40" i="20"/>
  <c r="H40" i="20" s="1"/>
  <c r="F38" i="20"/>
  <c r="H38" i="20" s="1"/>
  <c r="E45" i="11"/>
  <c r="E43" i="11"/>
  <c r="E42" i="11"/>
  <c r="E41" i="11"/>
  <c r="E39" i="11"/>
  <c r="E38" i="11"/>
  <c r="E44" i="11" l="1"/>
  <c r="E50" i="11"/>
  <c r="F45" i="20"/>
  <c r="H45" i="20" s="1"/>
  <c r="E47" i="11"/>
  <c r="F36" i="20"/>
  <c r="H36" i="20" s="1"/>
  <c r="F33" i="21"/>
  <c r="F41" i="20"/>
  <c r="H41" i="20" s="1"/>
  <c r="F34" i="21"/>
  <c r="E40" i="11" l="1"/>
  <c r="E46" i="11" l="1"/>
  <c r="E48" i="11"/>
  <c r="F37" i="20"/>
  <c r="H37" i="20" s="1"/>
  <c r="E49" i="11" l="1"/>
  <c r="E37" i="11"/>
  <c r="F39" i="20"/>
  <c r="H39" i="20" s="1"/>
  <c r="F46" i="20"/>
  <c r="H46" i="20" s="1"/>
  <c r="F44" i="20" l="1"/>
  <c r="H44" i="20" s="1"/>
  <c r="F43" i="20"/>
  <c r="H43" i="20" s="1"/>
  <c r="F35" i="21" l="1"/>
  <c r="E39" i="16" l="1"/>
  <c r="G39" i="16" s="1"/>
  <c r="E31" i="17" l="1"/>
  <c r="G31" i="17" s="1"/>
  <c r="E33" i="17"/>
  <c r="G33" i="17" s="1"/>
  <c r="E35" i="17"/>
  <c r="G35" i="17" s="1"/>
  <c r="E32" i="17"/>
  <c r="G32" i="17" s="1"/>
  <c r="E34" i="17"/>
  <c r="G34" i="17" s="1"/>
  <c r="E36" i="17"/>
  <c r="G36" i="17" s="1"/>
  <c r="E35" i="15" l="1"/>
  <c r="G35" i="15" s="1"/>
  <c r="E34" i="15" l="1"/>
  <c r="G34" i="15" s="1"/>
  <c r="E33" i="15"/>
  <c r="G33" i="15" s="1"/>
  <c r="E32" i="15" l="1"/>
  <c r="G32" i="15" s="1"/>
  <c r="E31" i="15" l="1"/>
  <c r="G31" i="15" s="1"/>
  <c r="F43" i="23" l="1"/>
  <c r="F45" i="23"/>
  <c r="F47" i="23"/>
  <c r="F49" i="23"/>
  <c r="F59" i="23"/>
  <c r="H59" i="23" s="1"/>
  <c r="F44" i="23"/>
  <c r="F46" i="23"/>
  <c r="F48" i="23"/>
  <c r="F53" i="23"/>
  <c r="F60" i="23"/>
  <c r="H60" i="23" s="1"/>
  <c r="E38" i="16" l="1"/>
  <c r="G38" i="16" s="1"/>
  <c r="E40" i="16" l="1"/>
  <c r="G40" i="16" s="1"/>
  <c r="E37" i="16" l="1"/>
  <c r="G37" i="16" s="1"/>
  <c r="E35" i="16"/>
  <c r="G35" i="16" s="1"/>
  <c r="E36" i="16"/>
  <c r="G36" i="16" s="1"/>
  <c r="F50" i="23" l="1"/>
  <c r="F52" i="23" l="1"/>
  <c r="F51" i="23"/>
  <c r="F54" i="23" l="1"/>
  <c r="H54" i="23" s="1"/>
  <c r="F56" i="23"/>
  <c r="H56" i="23" s="1"/>
  <c r="F55" i="23"/>
  <c r="H55" i="23" s="1"/>
  <c r="E34" i="16" l="1"/>
  <c r="G34" i="16" s="1"/>
  <c r="E33" i="16"/>
  <c r="G33" i="16" s="1"/>
  <c r="E32" i="16"/>
  <c r="G32" i="16" s="1"/>
</calcChain>
</file>

<file path=xl/sharedStrings.xml><?xml version="1.0" encoding="utf-8"?>
<sst xmlns="http://schemas.openxmlformats.org/spreadsheetml/2006/main" count="326" uniqueCount="172">
  <si>
    <t>ROE</t>
  </si>
  <si>
    <t>ROA</t>
  </si>
  <si>
    <t>RORWA</t>
  </si>
  <si>
    <t>ROTE</t>
  </si>
  <si>
    <t>LCR</t>
  </si>
  <si>
    <t>NSFR</t>
  </si>
  <si>
    <t>Pro-forma:</t>
  </si>
  <si>
    <t>Pro-forma CET1 fully loaded</t>
  </si>
  <si>
    <t>LtD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</si>
  <si>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</si>
  <si>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</si>
  <si>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</si>
  <si>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</si>
  <si>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Ald.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</si>
  <si>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</si>
  <si>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</si>
  <si>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</si>
  <si>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</si>
  <si>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</si>
  <si>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</si>
  <si>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</si>
  <si>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</si>
  <si>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</si>
  <si>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</si>
  <si>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</si>
  <si>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</si>
  <si>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</si>
  <si>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</si>
  <si>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</si>
  <si>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</si>
  <si>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</si>
  <si>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</si>
  <si>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</si>
  <si>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</si>
  <si>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</si>
  <si>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</si>
  <si>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</si>
  <si>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</si>
  <si>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</si>
  <si>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</si>
  <si>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</si>
  <si>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</si>
  <si>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</si>
  <si>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</si>
  <si>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</si>
  <si>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</si>
  <si>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</si>
  <si>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</si>
  <si>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</si>
  <si>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</si>
  <si>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</si>
  <si>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</si>
  <si>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</si>
  <si>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</si>
  <si>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</si>
  <si>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</si>
  <si>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</si>
  <si>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</si>
  <si>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</si>
  <si>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</si>
  <si>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</si>
  <si>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</si>
  <si>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</si>
  <si>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</si>
  <si>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</si>
  <si>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</si>
  <si>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</si>
  <si>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</si>
  <si>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</si>
  <si>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</si>
  <si>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</si>
  <si>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</si>
  <si>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</si>
  <si>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</si>
  <si>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</si>
  <si>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</si>
  <si>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</si>
  <si>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</si>
  <si>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</si>
  <si>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</si>
  <si>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</si>
  <si>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</si>
  <si>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</si>
  <si>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</si>
  <si>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</si>
  <si>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</si>
  <si>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</si>
  <si>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</si>
  <si>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</si>
  <si>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</si>
  <si>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</si>
  <si>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</si>
  <si>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</si>
  <si>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</si>
  <si>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</si>
  <si>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</si>
  <si>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</si>
  <si>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</si>
  <si>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</si>
  <si>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</si>
  <si>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</si>
  <si>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</si>
  <si>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</si>
  <si>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</si>
  <si>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</si>
  <si>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</si>
  <si>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</si>
  <si>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</si>
  <si>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</si>
  <si>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</si>
  <si>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</si>
  <si>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</si>
  <si>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</si>
  <si>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</si>
  <si>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</si>
  <si>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</si>
  <si>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</si>
  <si>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</si>
  <si>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</si>
  <si>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</si>
  <si>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</si>
  <si>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</si>
  <si>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</si>
  <si>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</si>
  <si>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</si>
  <si>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</si>
  <si>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Arrisku kontingenteak barne</t>
    </r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</si>
  <si>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</si>
  <si>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</si>
  <si>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</si>
  <si>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</si>
  <si>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</si>
  <si>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</si>
  <si>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</si>
  <si>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</si>
  <si>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</si>
  <si>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</si>
  <si>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</si>
  <si>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</si>
  <si>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</si>
  <si>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</si>
  <si>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</si>
  <si>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</si>
  <si>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t>Metatutako beste emaitza global bat</t>
  </si>
  <si>
    <t>2019/III</t>
  </si>
  <si>
    <t>2019/IV</t>
  </si>
  <si>
    <t>2018/IV</t>
  </si>
  <si>
    <r>
      <t>2019/III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</si>
  <si>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Entitateen konparazio plantilak, funts propioena eta kapital nahiz palanka-efektu ratioena, </t>
  </si>
  <si>
    <t>IFNA 9-ren xedapen iragankorren aplikazioarekin eta aplikaziorik gabe</t>
  </si>
  <si>
    <t>H</t>
  </si>
  <si>
    <t>H-2</t>
  </si>
  <si>
    <t>H-4</t>
  </si>
  <si>
    <t>Kapital erabilgarria (zenbatekoak)</t>
  </si>
  <si>
    <t>1. mailako kapital arrunta (CET1)</t>
  </si>
  <si>
    <t xml:space="preserve">1. mailako kapital arrunta (CET1), baldin eta ez baziren aplikatu IFNA 9-ren edo antzeko ECL-ren xedapen iragankorrak </t>
  </si>
  <si>
    <t>1. mailako kapitala (T1)</t>
  </si>
  <si>
    <t>1. mailako kapitala (T1), baldin eta ez baziren aplikatu IFNA 9-ren edo antzeko ECL-ren xedapen iragankorrak</t>
  </si>
  <si>
    <t>Kapitala guztira</t>
  </si>
  <si>
    <t>Kapitala guztira, baldin eta ez baziren aplikatu IFNA 9-ren edo antzeko ECL-ren xedapen iragankorrak</t>
  </si>
  <si>
    <t>Arriskuen arabera neurtutako aktiboak (zenbatekoak)</t>
  </si>
  <si>
    <t>Arriskuen arabera neurtutako aktiboak guztira</t>
  </si>
  <si>
    <t>Arriskuen arabera neurtutako aktiboak guztira, baldin eta ez baziren aplikatu IFNA 9-ren edo antzeko ECL-ren xedapen iragankorrak</t>
  </si>
  <si>
    <t>Kapital ratioak</t>
  </si>
  <si>
    <t>1. mailako kapital arrunta (CET1) (arriskupean azaltzearen zenbatekoaren portzentajean)</t>
  </si>
  <si>
    <t>1. mailako kapital arrunta (CET1) (arriskupean azaltzearen zenbatekoaren portzentajean), baldin eta ez baziren aplikatu IFNA 9-ren edo antzeko ECL-ren xedapen iragankorrak</t>
  </si>
  <si>
    <t>1. mailako kapitala (T1) (arriskupean azaltzearen zenbatekoaren portzentajean)</t>
  </si>
  <si>
    <t>1. mailako kapitala (T1) (arriskupean azaltzearen zenbatekoaren portzentajean), baldin eta ez baziren aplikatu IFNA 9-ren edo antzeko ECL-ren xedapen iragankorrak</t>
  </si>
  <si>
    <t>Kapitala guztira (arriskupean azaltzearen zenbatekoaren portzentajean)</t>
  </si>
  <si>
    <t>Kapitala guztira (arriskupean azaltzearen zenbatekoaren portzentajean), 
baldin eta ez baziren aplikatu IFNA 9-ren edo antzeko ECL-ren xedapen iragankorrak</t>
  </si>
  <si>
    <t>Arriskatze neurria guztira, palanka efektuaren ratioari dagokiona</t>
  </si>
  <si>
    <t>Palanka-efektu ratioa, baldin eta ez baziren aplikatu IFNA 9-ren edo antzeko ECL-ren xedapen iragankorrak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</si>
</sst>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0" fontId="0" fillId="2" borderId="0" xfId="0" applyFont="1" applyFill="1" applyAlignment="1">
      <alignment horizontal="left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0" fontId="0" fillId="2" borderId="0" xfId="0" applyNumberForma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164" fontId="1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u/inbertsiogileentzako_brinformazioa/gainbegiratua/kopuruak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Edukiak!A1"/><Relationship Id="rId1" Type="http://schemas.openxmlformats.org/officeDocument/2006/relationships/hyperlink" Target="#Kaudimen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Aldi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 transizionala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889000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28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867833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86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984233</xdr:colOff>
      <xdr:row>1</xdr:row>
      <xdr:rowOff>42349</xdr:rowOff>
    </xdr:from>
    <xdr:to>
      <xdr:col>7</xdr:col>
      <xdr:colOff>455084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3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KF-B"/>
      <sheetName val="KF-P"/>
      <sheetName val="KF-C&amp;L"/>
      <sheetName val="KF-O"/>
      <sheetName val="P&amp;L"/>
      <sheetName val="Balance sheet"/>
      <sheetName val="Customer funds"/>
      <sheetName val="Customer loans"/>
      <sheetName val="NPL"/>
      <sheetName val="Solvency"/>
      <sheetName val="Solvency (IFRS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1">
          <cell r="G31">
            <v>0.17172754323848993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68" t="s">
        <v>145</v>
      </c>
      <c r="D10" s="3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122</v>
      </c>
    </row>
    <row r="12" spans="2:8" ht="17.25" x14ac:dyDescent="0.3">
      <c r="B12" s="6" t="s">
        <v>11</v>
      </c>
      <c r="G12" s="4"/>
    </row>
    <row r="13" spans="2:8" x14ac:dyDescent="0.25">
      <c r="B13" s="69" t="s">
        <v>12</v>
      </c>
      <c r="G13" s="4"/>
    </row>
    <row r="14" spans="2:8" x14ac:dyDescent="0.25">
      <c r="B14" s="7"/>
      <c r="C14" s="7"/>
      <c r="D14" s="7"/>
      <c r="E14" s="7"/>
      <c r="F14" s="8" t="str">
        <f>+'KF-B'!E14</f>
        <v>2019/IV</v>
      </c>
      <c r="G14" s="9" t="str">
        <f>+'KF-B'!F14</f>
        <v>2018/IV</v>
      </c>
      <c r="H14" s="9" t="s">
        <v>13</v>
      </c>
    </row>
    <row r="15" spans="2:8" s="19" customFormat="1" x14ac:dyDescent="0.25">
      <c r="B15" s="19" t="s">
        <v>18</v>
      </c>
      <c r="F15" s="20">
        <v>41898.864000000001</v>
      </c>
      <c r="G15" s="25">
        <v>41239.483999999997</v>
      </c>
      <c r="H15" s="34">
        <f>IF(ISERROR($F15/G15),"-",$F15/G15-1)</f>
        <v>1.5989045837722093E-2</v>
      </c>
    </row>
    <row r="16" spans="2:8" x14ac:dyDescent="0.25">
      <c r="B16" s="21" t="s">
        <v>118</v>
      </c>
      <c r="C16" s="21"/>
      <c r="D16" s="21"/>
      <c r="E16" s="21"/>
      <c r="F16" s="20">
        <v>42806.716999999997</v>
      </c>
      <c r="G16" s="23">
        <v>42232.589</v>
      </c>
      <c r="H16" s="40">
        <f>IF(ISERROR($F16/G16),"-",$F16/G16-1)</f>
        <v>1.3594430594818574E-2</v>
      </c>
    </row>
    <row r="17" spans="2:8" x14ac:dyDescent="0.25">
      <c r="B17" s="19" t="s">
        <v>123</v>
      </c>
      <c r="C17" s="19"/>
      <c r="D17" s="19"/>
      <c r="E17" s="19"/>
      <c r="F17" s="20">
        <v>1317.5360000000001</v>
      </c>
      <c r="G17" s="25">
        <v>1686.107</v>
      </c>
      <c r="H17" s="34">
        <f>IF(ISERROR($F17/G17),"-",$F17/G17-1)</f>
        <v>-0.21859288882615391</v>
      </c>
    </row>
    <row r="18" spans="2:8" x14ac:dyDescent="0.25">
      <c r="B18" s="5" t="s">
        <v>124</v>
      </c>
      <c r="C18" s="5"/>
      <c r="D18" s="5"/>
      <c r="E18" s="5"/>
      <c r="F18" s="65">
        <v>2.9833492355825771E-2</v>
      </c>
      <c r="G18" s="66">
        <v>3.858727099497955E-2</v>
      </c>
      <c r="H18" s="67" t="str">
        <f>IF(ISERROR($F18-G18),"-",CONCATENATE((FIXED($F18-G18,4)*10000)," op"))</f>
        <v>-88 op</v>
      </c>
    </row>
    <row r="19" spans="2:8" x14ac:dyDescent="0.25">
      <c r="B19" s="19" t="s">
        <v>98</v>
      </c>
      <c r="C19" s="19"/>
      <c r="D19" s="19"/>
      <c r="E19" s="19"/>
      <c r="F19" s="20">
        <v>760.23699999999997</v>
      </c>
      <c r="G19" s="25">
        <v>919.39400000000001</v>
      </c>
      <c r="H19" s="34">
        <f>IF(ISERROR($F19/G19),"-",$F19/G19-1)</f>
        <v>-0.17311076643963308</v>
      </c>
    </row>
    <row r="20" spans="2:8" ht="15" customHeight="1" x14ac:dyDescent="0.25">
      <c r="B20" s="5" t="s">
        <v>125</v>
      </c>
      <c r="C20" s="5"/>
      <c r="D20" s="5"/>
      <c r="E20" s="5"/>
      <c r="F20" s="65">
        <v>0.56543964846568173</v>
      </c>
      <c r="G20" s="66">
        <v>0.53810006244904429</v>
      </c>
      <c r="H20" s="67" t="str">
        <f>IF(ISERROR($F20-G20),"-",CONCATENATE((FIXED($F20-G20,4)*10000)," op"))</f>
        <v>273 op</v>
      </c>
    </row>
    <row r="21" spans="2:8" x14ac:dyDescent="0.25">
      <c r="B21" s="5"/>
      <c r="C21" s="5"/>
      <c r="D21" s="5"/>
      <c r="E21" s="5"/>
      <c r="F21" s="36"/>
      <c r="G21" s="36"/>
      <c r="H21" s="37"/>
    </row>
    <row r="22" spans="2:8" ht="17.25" x14ac:dyDescent="0.25">
      <c r="B22" s="64" t="s">
        <v>126</v>
      </c>
      <c r="C22" s="5"/>
      <c r="D22" s="5"/>
      <c r="E22" s="5"/>
      <c r="F22" s="36"/>
      <c r="G22" s="36"/>
      <c r="H22" s="37"/>
    </row>
    <row r="23" spans="2:8" ht="17.25" x14ac:dyDescent="0.25">
      <c r="B23" s="72"/>
      <c r="C23" s="5"/>
      <c r="D23" s="5"/>
      <c r="E23" s="5"/>
      <c r="F23" s="36"/>
      <c r="G23" s="36"/>
      <c r="H23" s="37"/>
    </row>
    <row r="24" spans="2:8" x14ac:dyDescent="0.25">
      <c r="B24" s="5"/>
      <c r="C24" s="5"/>
      <c r="D24" s="5"/>
      <c r="E24" s="5"/>
      <c r="F24" s="36"/>
      <c r="G24" s="36"/>
      <c r="H24" s="37"/>
    </row>
    <row r="25" spans="2:8" ht="17.25" x14ac:dyDescent="0.3">
      <c r="B25" s="6"/>
      <c r="C25" s="6"/>
      <c r="D25" s="6"/>
      <c r="E25" s="6"/>
      <c r="F25" s="42"/>
      <c r="G25" s="42"/>
      <c r="H25" s="43"/>
    </row>
    <row r="26" spans="2:8" ht="17.25" x14ac:dyDescent="0.3">
      <c r="B26" s="6"/>
      <c r="C26" s="6"/>
      <c r="D26" s="6"/>
      <c r="E26" s="6"/>
      <c r="F26" s="42"/>
      <c r="G26" s="42"/>
      <c r="H26" s="43"/>
    </row>
    <row r="27" spans="2:8" ht="17.25" x14ac:dyDescent="0.3">
      <c r="B27" s="6"/>
      <c r="C27" s="6"/>
      <c r="D27" s="6"/>
      <c r="E27" s="6"/>
      <c r="F27" s="42"/>
      <c r="G27" s="42"/>
      <c r="H27" s="43"/>
    </row>
    <row r="28" spans="2:8" ht="17.25" x14ac:dyDescent="0.3">
      <c r="B28" s="6" t="s">
        <v>28</v>
      </c>
      <c r="G28" s="4"/>
    </row>
    <row r="29" spans="2:8" x14ac:dyDescent="0.25">
      <c r="B29" s="69" t="s">
        <v>12</v>
      </c>
      <c r="G29" s="4"/>
    </row>
    <row r="30" spans="2:8" x14ac:dyDescent="0.25">
      <c r="B30" s="7"/>
      <c r="C30" s="7"/>
      <c r="D30" s="7"/>
      <c r="E30" s="7"/>
      <c r="F30" s="8" t="str">
        <f>+F14</f>
        <v>2019/IV</v>
      </c>
      <c r="G30" s="9" t="str">
        <f>+'KF-B'!$F$36</f>
        <v>2019/III</v>
      </c>
      <c r="H30" s="9" t="s">
        <v>13</v>
      </c>
    </row>
    <row r="31" spans="2:8" x14ac:dyDescent="0.25">
      <c r="B31" s="19" t="s">
        <v>18</v>
      </c>
      <c r="C31" s="19"/>
      <c r="D31" s="19"/>
      <c r="E31" s="19"/>
      <c r="F31" s="20">
        <f t="shared" ref="F31:F36" si="0">+F15</f>
        <v>41898.864000000001</v>
      </c>
      <c r="G31" s="25">
        <v>42162.298000000003</v>
      </c>
      <c r="H31" s="34">
        <f>IF(ISERROR($F31/G31),"-",$F31/G31-1)</f>
        <v>-6.2480939724870455E-3</v>
      </c>
    </row>
    <row r="32" spans="2:8" x14ac:dyDescent="0.25">
      <c r="B32" s="21" t="s">
        <v>118</v>
      </c>
      <c r="C32" s="21"/>
      <c r="D32" s="21"/>
      <c r="E32" s="21"/>
      <c r="F32" s="22">
        <f t="shared" si="0"/>
        <v>42806.716999999997</v>
      </c>
      <c r="G32" s="23">
        <v>43048.972999999998</v>
      </c>
      <c r="H32" s="40">
        <f>IF(ISERROR($F32/G32),"-",$F32/G32-1)</f>
        <v>-5.6274513215449629E-3</v>
      </c>
    </row>
    <row r="33" spans="2:8" x14ac:dyDescent="0.25">
      <c r="B33" s="19" t="s">
        <v>123</v>
      </c>
      <c r="C33" s="19"/>
      <c r="D33" s="19"/>
      <c r="E33" s="19"/>
      <c r="F33" s="20">
        <f t="shared" si="0"/>
        <v>1317.5360000000001</v>
      </c>
      <c r="G33" s="25">
        <v>1467.779</v>
      </c>
      <c r="H33" s="34">
        <f>IF(ISERROR($F33/G33),"-",$F33/G33-1)</f>
        <v>-0.10236077774651353</v>
      </c>
    </row>
    <row r="34" spans="2:8" x14ac:dyDescent="0.25">
      <c r="B34" s="5" t="s">
        <v>124</v>
      </c>
      <c r="C34" s="5"/>
      <c r="D34" s="5"/>
      <c r="E34" s="5"/>
      <c r="F34" s="65">
        <f t="shared" si="0"/>
        <v>2.9833492355825771E-2</v>
      </c>
      <c r="G34" s="66">
        <v>3.2987430719971844E-2</v>
      </c>
      <c r="H34" s="67" t="str">
        <f>IF(ISERROR($F34-G34),"-",CONCATENATE((FIXED($F34-G34,4)*10000)," op"))</f>
        <v>-32 op</v>
      </c>
    </row>
    <row r="35" spans="2:8" x14ac:dyDescent="0.25">
      <c r="B35" s="19" t="s">
        <v>98</v>
      </c>
      <c r="C35" s="19"/>
      <c r="D35" s="19"/>
      <c r="E35" s="19"/>
      <c r="F35" s="20">
        <f t="shared" si="0"/>
        <v>760.23699999999997</v>
      </c>
      <c r="G35" s="25">
        <v>824.36900000000003</v>
      </c>
      <c r="H35" s="34">
        <f>IF(ISERROR($F35/G35),"-",$F35/G35-1)</f>
        <v>-7.7795259161856034E-2</v>
      </c>
    </row>
    <row r="36" spans="2:8" ht="15" customHeight="1" x14ac:dyDescent="0.25">
      <c r="B36" s="5" t="s">
        <v>125</v>
      </c>
      <c r="C36" s="5"/>
      <c r="D36" s="5"/>
      <c r="E36" s="5"/>
      <c r="F36" s="65">
        <f t="shared" si="0"/>
        <v>0.56543964846568173</v>
      </c>
      <c r="G36" s="66">
        <v>0.55126878841355809</v>
      </c>
      <c r="H36" s="67" t="str">
        <f>IF(ISERROR($F36-G36),"-",CONCATENATE((FIXED($F36-G36,4)*10000)," op"))</f>
        <v>142 op</v>
      </c>
    </row>
    <row r="37" spans="2:8" x14ac:dyDescent="0.25">
      <c r="B37" s="5"/>
    </row>
    <row r="38" spans="2:8" ht="17.25" x14ac:dyDescent="0.25">
      <c r="B38" s="64" t="s">
        <v>126</v>
      </c>
    </row>
    <row r="41" spans="2:8" x14ac:dyDescent="0.25">
      <c r="B41" s="5"/>
      <c r="C41" s="5"/>
      <c r="D41" s="5"/>
      <c r="E41" s="5"/>
      <c r="F41" s="36"/>
      <c r="G41" s="36"/>
      <c r="H41" s="37"/>
    </row>
    <row r="42" spans="2:8" x14ac:dyDescent="0.25">
      <c r="B42" s="5"/>
      <c r="C42" s="5"/>
      <c r="D42" s="5"/>
      <c r="E42" s="5"/>
      <c r="F42" s="36"/>
      <c r="G42" s="36"/>
      <c r="H42" s="37"/>
    </row>
    <row r="43" spans="2:8" x14ac:dyDescent="0.25">
      <c r="B43" s="5"/>
      <c r="C43" s="5"/>
      <c r="D43" s="5"/>
      <c r="E43" s="5"/>
      <c r="F43" s="36"/>
      <c r="G43" s="36"/>
      <c r="H43" s="37"/>
    </row>
    <row r="44" spans="2:8" x14ac:dyDescent="0.25">
      <c r="B44" s="5"/>
      <c r="C44" s="5"/>
      <c r="D44" s="5"/>
      <c r="E44" s="5"/>
      <c r="F44" s="36"/>
      <c r="G44" s="36"/>
      <c r="H44" s="37"/>
    </row>
    <row r="45" spans="2:8" x14ac:dyDescent="0.25">
      <c r="B45" s="5"/>
      <c r="C45" s="5"/>
      <c r="D45" s="5"/>
      <c r="E45" s="5"/>
      <c r="F45" s="36"/>
      <c r="G45" s="36"/>
      <c r="H45" s="37"/>
    </row>
    <row r="46" spans="2:8" x14ac:dyDescent="0.25">
      <c r="B46" s="5"/>
      <c r="C46" s="5"/>
      <c r="D46" s="5"/>
      <c r="E46" s="5"/>
      <c r="F46" s="36"/>
      <c r="G46" s="36"/>
      <c r="H46" s="37"/>
    </row>
    <row r="47" spans="2:8" x14ac:dyDescent="0.25">
      <c r="B47" s="5"/>
      <c r="C47" s="5"/>
      <c r="D47" s="5"/>
      <c r="E47" s="5"/>
      <c r="F47" s="36"/>
      <c r="G47" s="36"/>
      <c r="H47" s="37"/>
    </row>
    <row r="48" spans="2:8" x14ac:dyDescent="0.25">
      <c r="B48" s="5"/>
      <c r="C48" s="5"/>
      <c r="D48" s="5"/>
      <c r="E48" s="5"/>
      <c r="F48" s="36"/>
      <c r="G48" s="36"/>
      <c r="H48" s="37"/>
    </row>
    <row r="49" spans="2:8" x14ac:dyDescent="0.25">
      <c r="B49" s="5"/>
      <c r="C49" s="5"/>
      <c r="D49" s="5"/>
      <c r="E49" s="5"/>
      <c r="F49" s="36"/>
      <c r="G49" s="36"/>
      <c r="H49" s="37"/>
    </row>
    <row r="50" spans="2:8" x14ac:dyDescent="0.25">
      <c r="B50" s="5"/>
      <c r="C50" s="5"/>
      <c r="D50" s="5"/>
      <c r="E50" s="5"/>
      <c r="F50" s="36"/>
      <c r="G50" s="36"/>
      <c r="H50" s="37"/>
    </row>
    <row r="51" spans="2:8" x14ac:dyDescent="0.25">
      <c r="B51" s="5"/>
      <c r="C51" s="5"/>
      <c r="D51" s="5"/>
      <c r="E51" s="5"/>
      <c r="F51" s="36"/>
      <c r="G51" s="36"/>
      <c r="H51" s="37"/>
    </row>
    <row r="52" spans="2:8" x14ac:dyDescent="0.25">
      <c r="B52" s="5"/>
      <c r="C52" s="5"/>
      <c r="D52" s="5"/>
      <c r="E52" s="5"/>
      <c r="F52" s="36"/>
      <c r="G52" s="36"/>
      <c r="H52" s="37"/>
    </row>
    <row r="53" spans="2:8" x14ac:dyDescent="0.25">
      <c r="B53" s="5"/>
      <c r="C53" s="5"/>
      <c r="D53" s="5"/>
      <c r="E53" s="5"/>
      <c r="F53" s="36"/>
      <c r="G53" s="36"/>
      <c r="H53" s="37"/>
    </row>
    <row r="54" spans="2:8" x14ac:dyDescent="0.25">
      <c r="B54" s="5"/>
      <c r="C54" s="5"/>
      <c r="D54" s="5"/>
      <c r="E54" s="5"/>
      <c r="F54" s="36"/>
      <c r="G54" s="36"/>
      <c r="H54" s="37"/>
    </row>
    <row r="55" spans="2:8" x14ac:dyDescent="0.25">
      <c r="B55" s="5"/>
      <c r="C55" s="5"/>
      <c r="D55" s="5"/>
      <c r="E55" s="5"/>
      <c r="F55" s="36"/>
      <c r="G55" s="36"/>
      <c r="H55" s="37"/>
    </row>
    <row r="56" spans="2:8" x14ac:dyDescent="0.25">
      <c r="B56" s="5"/>
      <c r="C56" s="5"/>
      <c r="D56" s="5"/>
      <c r="E56" s="5"/>
      <c r="F56" s="36"/>
      <c r="G56" s="36"/>
      <c r="H56" s="37"/>
    </row>
    <row r="57" spans="2:8" x14ac:dyDescent="0.25">
      <c r="B57" s="5"/>
      <c r="C57" s="5"/>
      <c r="D57" s="5"/>
      <c r="E57" s="5"/>
      <c r="F57" s="36"/>
      <c r="G57" s="36"/>
      <c r="H57" s="37"/>
    </row>
    <row r="58" spans="2:8" x14ac:dyDescent="0.25">
      <c r="B58" s="5"/>
      <c r="C58" s="5"/>
      <c r="D58" s="5"/>
      <c r="E58" s="5"/>
      <c r="F58" s="36"/>
      <c r="G58" s="36"/>
      <c r="H58" s="37"/>
    </row>
    <row r="59" spans="2:8" x14ac:dyDescent="0.25">
      <c r="B59" s="5"/>
      <c r="C59" s="5"/>
      <c r="D59" s="5"/>
      <c r="E59" s="5"/>
      <c r="F59" s="36"/>
      <c r="G59" s="36"/>
      <c r="H59" s="37"/>
    </row>
    <row r="60" spans="2:8" x14ac:dyDescent="0.25">
      <c r="B60" s="5"/>
      <c r="C60" s="5"/>
      <c r="D60" s="5"/>
      <c r="E60" s="5"/>
      <c r="F60" s="36"/>
      <c r="G60" s="36"/>
      <c r="H60" s="37"/>
    </row>
    <row r="61" spans="2:8" x14ac:dyDescent="0.25">
      <c r="B61" s="5"/>
      <c r="C61" s="5"/>
      <c r="D61" s="5"/>
      <c r="E61" s="5"/>
      <c r="F61" s="36"/>
      <c r="G61" s="36"/>
      <c r="H61" s="37"/>
    </row>
    <row r="62" spans="2:8" x14ac:dyDescent="0.25">
      <c r="B62" s="5"/>
      <c r="C62" s="5"/>
      <c r="D62" s="5"/>
      <c r="E62" s="5"/>
      <c r="F62" s="36"/>
      <c r="G62" s="36"/>
      <c r="H62" s="37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34 H1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127</v>
      </c>
    </row>
    <row r="12" spans="2:8" ht="17.25" x14ac:dyDescent="0.3">
      <c r="B12" s="6" t="s">
        <v>11</v>
      </c>
      <c r="G12" s="4"/>
    </row>
    <row r="13" spans="2:8" x14ac:dyDescent="0.25">
      <c r="B13" s="69" t="s">
        <v>12</v>
      </c>
      <c r="G13" s="4"/>
    </row>
    <row r="14" spans="2:8" ht="17.25" x14ac:dyDescent="0.25">
      <c r="B14" s="7"/>
      <c r="C14" s="7"/>
      <c r="D14" s="7"/>
      <c r="E14" s="7"/>
      <c r="F14" s="8" t="s">
        <v>145</v>
      </c>
      <c r="G14" s="9" t="s">
        <v>146</v>
      </c>
      <c r="H14" s="9" t="s">
        <v>13</v>
      </c>
    </row>
    <row r="15" spans="2:8" x14ac:dyDescent="0.25">
      <c r="B15" s="21" t="s">
        <v>128</v>
      </c>
      <c r="C15" s="21"/>
      <c r="D15" s="21"/>
      <c r="E15" s="21"/>
      <c r="F15" s="22">
        <v>2060</v>
      </c>
      <c r="G15" s="23">
        <v>2060</v>
      </c>
      <c r="H15" s="40">
        <f>IF(ISERROR($F15/G15),"-",ABS($F15)/ABS(G15)-1)</f>
        <v>0</v>
      </c>
    </row>
    <row r="16" spans="2:8" x14ac:dyDescent="0.25">
      <c r="B16" s="21" t="s">
        <v>129</v>
      </c>
      <c r="C16" s="21"/>
      <c r="D16" s="21"/>
      <c r="E16" s="21"/>
      <c r="F16" s="22">
        <v>3214.7831729783097</v>
      </c>
      <c r="G16" s="23">
        <v>3061.1281300000001</v>
      </c>
      <c r="H16" s="40">
        <f t="shared" ref="H16:H25" si="0">IF(ISERROR($F16/G16),"-",ABS($F16)/ABS(G16)-1)</f>
        <v>5.0195560738684142E-2</v>
      </c>
    </row>
    <row r="17" spans="2:9" x14ac:dyDescent="0.25">
      <c r="B17" s="21" t="s">
        <v>130</v>
      </c>
      <c r="C17" s="21"/>
      <c r="D17" s="21"/>
      <c r="E17" s="21"/>
      <c r="F17" s="22">
        <v>176.08250000000001</v>
      </c>
      <c r="G17" s="23">
        <v>166.13849999999999</v>
      </c>
      <c r="H17" s="40">
        <f t="shared" si="0"/>
        <v>5.9853676300195335E-2</v>
      </c>
    </row>
    <row r="18" spans="2:9" x14ac:dyDescent="0.25">
      <c r="B18" s="21" t="s">
        <v>131</v>
      </c>
      <c r="C18" s="21"/>
      <c r="D18" s="21"/>
      <c r="E18" s="21"/>
      <c r="F18" s="22">
        <v>4.1976235621000999</v>
      </c>
      <c r="G18" s="23">
        <v>4.0097314120907699</v>
      </c>
      <c r="H18" s="40">
        <f t="shared" si="0"/>
        <v>4.6859036354097938E-2</v>
      </c>
    </row>
    <row r="19" spans="2:9" x14ac:dyDescent="0.25">
      <c r="B19" s="21" t="s">
        <v>103</v>
      </c>
      <c r="C19" s="21"/>
      <c r="D19" s="21"/>
      <c r="E19" s="21"/>
      <c r="F19" s="22">
        <v>568.822</v>
      </c>
      <c r="G19" s="23">
        <v>318.49700000000001</v>
      </c>
      <c r="H19" s="40">
        <f t="shared" si="0"/>
        <v>0.78595716757143697</v>
      </c>
    </row>
    <row r="20" spans="2:9" x14ac:dyDescent="0.25">
      <c r="B20" s="21" t="s">
        <v>87</v>
      </c>
      <c r="C20" s="21"/>
      <c r="D20" s="21"/>
      <c r="E20" s="21"/>
      <c r="F20" s="22">
        <v>-351.93400000000003</v>
      </c>
      <c r="G20" s="23">
        <v>-344.43099999999998</v>
      </c>
      <c r="H20" s="40">
        <f t="shared" si="0"/>
        <v>2.1783753494894587E-2</v>
      </c>
    </row>
    <row r="21" spans="2:9" x14ac:dyDescent="0.25">
      <c r="B21" s="21" t="s">
        <v>132</v>
      </c>
      <c r="C21" s="21"/>
      <c r="D21" s="21"/>
      <c r="E21" s="21"/>
      <c r="F21" s="22">
        <v>-488.11210661011285</v>
      </c>
      <c r="G21" s="23">
        <v>-467.56312108252672</v>
      </c>
      <c r="H21" s="40">
        <f t="shared" si="0"/>
        <v>4.3949115319467547E-2</v>
      </c>
    </row>
    <row r="22" spans="2:9" x14ac:dyDescent="0.25">
      <c r="B22" s="5" t="s">
        <v>133</v>
      </c>
      <c r="C22" s="5"/>
      <c r="D22" s="5"/>
      <c r="E22" s="5"/>
      <c r="F22" s="17">
        <v>5183.8391899302978</v>
      </c>
      <c r="G22" s="36">
        <v>4797.7792403295643</v>
      </c>
      <c r="H22" s="62">
        <f t="shared" si="0"/>
        <v>8.0466384604685359E-2</v>
      </c>
    </row>
    <row r="23" spans="2:9" x14ac:dyDescent="0.25">
      <c r="B23" s="5" t="s">
        <v>134</v>
      </c>
      <c r="C23" s="5"/>
      <c r="D23" s="5"/>
      <c r="E23" s="5"/>
      <c r="F23" s="17">
        <v>5183.8391899302978</v>
      </c>
      <c r="G23" s="36">
        <v>4797.7792403295643</v>
      </c>
      <c r="H23" s="62">
        <f t="shared" si="0"/>
        <v>8.0466384604685359E-2</v>
      </c>
    </row>
    <row r="24" spans="2:9" x14ac:dyDescent="0.25">
      <c r="B24" s="5" t="s">
        <v>135</v>
      </c>
      <c r="C24" s="5"/>
      <c r="D24" s="5"/>
      <c r="E24" s="5"/>
      <c r="F24" s="17">
        <v>5183.8391899302978</v>
      </c>
      <c r="G24" s="36">
        <v>4797.7792403295643</v>
      </c>
      <c r="H24" s="62">
        <f t="shared" si="0"/>
        <v>8.0466384604685359E-2</v>
      </c>
    </row>
    <row r="25" spans="2:9" x14ac:dyDescent="0.25">
      <c r="B25" s="5" t="s">
        <v>136</v>
      </c>
      <c r="C25" s="5"/>
      <c r="D25" s="5"/>
      <c r="E25" s="5"/>
      <c r="F25" s="17">
        <v>30186.41676327449</v>
      </c>
      <c r="G25" s="36">
        <v>29794.839154614219</v>
      </c>
      <c r="H25" s="62">
        <f t="shared" si="0"/>
        <v>1.314246425792942E-2</v>
      </c>
    </row>
    <row r="26" spans="2:9" ht="17.25" x14ac:dyDescent="0.3">
      <c r="B26" s="6" t="s">
        <v>137</v>
      </c>
      <c r="C26" s="6"/>
      <c r="D26" s="6"/>
      <c r="E26" s="6"/>
      <c r="F26" s="41">
        <v>0.17172754323848996</v>
      </c>
      <c r="G26" s="42">
        <v>0.16102719049538985</v>
      </c>
      <c r="H26" s="43" t="str">
        <f>IF(ISERROR($F26-G26),"-",CONCATENATE((FIXED($F26-G26,4)*10000)," op"))</f>
        <v>107 op</v>
      </c>
    </row>
    <row r="27" spans="2:9" ht="17.25" x14ac:dyDescent="0.3">
      <c r="B27" s="6" t="s">
        <v>138</v>
      </c>
      <c r="C27" s="6"/>
      <c r="D27" s="6"/>
      <c r="E27" s="6"/>
      <c r="F27" s="41">
        <v>0.17172754323848996</v>
      </c>
      <c r="G27" s="42">
        <v>0.16102719049538985</v>
      </c>
      <c r="H27" s="43" t="str">
        <f t="shared" ref="H27:H33" si="1">IF(ISERROR($F27-G27),"-",CONCATENATE((FIXED($F27-G27,4)*10000)," op"))</f>
        <v>107 op</v>
      </c>
    </row>
    <row r="28" spans="2:9" ht="17.25" x14ac:dyDescent="0.3">
      <c r="B28" s="6" t="s">
        <v>34</v>
      </c>
      <c r="C28" s="6"/>
      <c r="D28" s="6"/>
      <c r="E28" s="6"/>
      <c r="F28" s="41">
        <v>0.17172754323848996</v>
      </c>
      <c r="G28" s="42">
        <v>0.16102719049538985</v>
      </c>
      <c r="H28" s="43" t="str">
        <f t="shared" si="1"/>
        <v>107 op</v>
      </c>
    </row>
    <row r="29" spans="2:9" ht="17.25" x14ac:dyDescent="0.3">
      <c r="B29" s="6" t="s">
        <v>35</v>
      </c>
      <c r="C29" s="6"/>
      <c r="D29" s="6"/>
      <c r="E29" s="6"/>
      <c r="F29" s="41">
        <v>8.5599470173417305E-2</v>
      </c>
      <c r="G29" s="42">
        <v>8.1027474578717618E-2</v>
      </c>
      <c r="H29" s="43" t="str">
        <f t="shared" si="1"/>
        <v>46 op</v>
      </c>
    </row>
    <row r="30" spans="2:9" x14ac:dyDescent="0.25">
      <c r="B30" s="75" t="s">
        <v>6</v>
      </c>
      <c r="C30" s="21"/>
      <c r="D30" s="21"/>
      <c r="E30" s="21"/>
      <c r="F30" s="50"/>
      <c r="G30" s="21"/>
      <c r="H30" s="51"/>
      <c r="I30" s="76"/>
    </row>
    <row r="31" spans="2:9" x14ac:dyDescent="0.25">
      <c r="B31" s="52" t="s">
        <v>139</v>
      </c>
      <c r="C31" s="53"/>
      <c r="D31" s="53"/>
      <c r="E31" s="53"/>
      <c r="F31" s="54">
        <v>0.16941668404880256</v>
      </c>
      <c r="G31" s="74">
        <v>0.15543089115211592</v>
      </c>
      <c r="H31" s="55" t="str">
        <f t="shared" si="1"/>
        <v>140 op</v>
      </c>
    </row>
    <row r="32" spans="2:9" x14ac:dyDescent="0.25">
      <c r="B32" s="75" t="s">
        <v>140</v>
      </c>
      <c r="C32" s="21"/>
      <c r="D32" s="21"/>
      <c r="E32" s="21"/>
      <c r="F32" s="56">
        <v>0.16941668404880256</v>
      </c>
      <c r="G32" s="57">
        <v>0.15543089115211592</v>
      </c>
      <c r="H32" s="58" t="str">
        <f t="shared" si="1"/>
        <v>140 op</v>
      </c>
    </row>
    <row r="33" spans="2:8" x14ac:dyDescent="0.25">
      <c r="B33" s="75" t="s">
        <v>141</v>
      </c>
      <c r="C33" s="21"/>
      <c r="D33" s="21"/>
      <c r="E33" s="21"/>
      <c r="F33" s="56">
        <v>8.4412543464266729E-2</v>
      </c>
      <c r="G33" s="57">
        <v>7.9809246801820694E-2</v>
      </c>
      <c r="H33" s="58" t="str">
        <f t="shared" si="1"/>
        <v>46 op</v>
      </c>
    </row>
    <row r="34" spans="2:8" x14ac:dyDescent="0.25">
      <c r="B34" s="75"/>
      <c r="C34" s="21"/>
      <c r="D34" s="21"/>
      <c r="E34" s="21"/>
      <c r="F34" s="57"/>
      <c r="G34" s="57"/>
      <c r="H34" s="58"/>
    </row>
    <row r="35" spans="2:8" x14ac:dyDescent="0.25">
      <c r="B35" s="64"/>
      <c r="C35" s="21"/>
      <c r="D35" s="21"/>
      <c r="E35" s="21"/>
      <c r="F35" s="57"/>
      <c r="G35" s="57"/>
      <c r="H35" s="58"/>
    </row>
    <row r="36" spans="2:8" x14ac:dyDescent="0.25">
      <c r="B36" s="75"/>
      <c r="C36" s="21"/>
      <c r="D36" s="21"/>
      <c r="E36" s="21"/>
      <c r="F36" s="57"/>
      <c r="G36" s="57"/>
      <c r="H36" s="58"/>
    </row>
    <row r="40" spans="2:8" ht="17.25" x14ac:dyDescent="0.3">
      <c r="B40" s="6" t="s">
        <v>28</v>
      </c>
      <c r="G40" s="4"/>
    </row>
    <row r="41" spans="2:8" x14ac:dyDescent="0.25">
      <c r="B41" s="69" t="s">
        <v>12</v>
      </c>
      <c r="G41" s="4"/>
    </row>
    <row r="42" spans="2:8" ht="17.25" x14ac:dyDescent="0.25">
      <c r="B42" s="7"/>
      <c r="C42" s="7"/>
      <c r="D42" s="7"/>
      <c r="E42" s="7"/>
      <c r="F42" s="8" t="s">
        <v>145</v>
      </c>
      <c r="G42" s="9" t="s">
        <v>147</v>
      </c>
      <c r="H42" s="9" t="s">
        <v>13</v>
      </c>
    </row>
    <row r="43" spans="2:8" x14ac:dyDescent="0.25">
      <c r="B43" s="21" t="s">
        <v>128</v>
      </c>
      <c r="C43" s="21"/>
      <c r="D43" s="21"/>
      <c r="E43" s="21"/>
      <c r="F43" s="22">
        <f>+F15</f>
        <v>2060</v>
      </c>
      <c r="G43" s="23">
        <v>2060</v>
      </c>
      <c r="H43" s="40">
        <f>IF(ISERROR($F43/G43),"-",ABS($F43)/ABS(G43)-1)</f>
        <v>0</v>
      </c>
    </row>
    <row r="44" spans="2:8" x14ac:dyDescent="0.25">
      <c r="B44" s="21" t="s">
        <v>129</v>
      </c>
      <c r="C44" s="21"/>
      <c r="D44" s="21"/>
      <c r="E44" s="21"/>
      <c r="F44" s="22">
        <f t="shared" ref="F44:F57" si="2">+F16</f>
        <v>3214.7831729783097</v>
      </c>
      <c r="G44" s="23">
        <v>3227.0731729783101</v>
      </c>
      <c r="H44" s="40">
        <f t="shared" ref="H44:H53" si="3">IF(ISERROR($F44/G44),"-",ABS($F44)/ABS(G44)-1)</f>
        <v>-3.8084045019214363E-3</v>
      </c>
    </row>
    <row r="45" spans="2:8" x14ac:dyDescent="0.25">
      <c r="B45" s="21" t="s">
        <v>130</v>
      </c>
      <c r="C45" s="21"/>
      <c r="D45" s="21"/>
      <c r="E45" s="21"/>
      <c r="F45" s="22">
        <f t="shared" si="2"/>
        <v>176.08250000000001</v>
      </c>
      <c r="G45" s="23">
        <v>133.529</v>
      </c>
      <c r="H45" s="40">
        <f t="shared" si="3"/>
        <v>0.31868358184364465</v>
      </c>
    </row>
    <row r="46" spans="2:8" x14ac:dyDescent="0.25">
      <c r="B46" s="21" t="s">
        <v>131</v>
      </c>
      <c r="C46" s="21"/>
      <c r="D46" s="21"/>
      <c r="E46" s="21"/>
      <c r="F46" s="22">
        <f t="shared" si="2"/>
        <v>4.1976235621000999</v>
      </c>
      <c r="G46" s="23">
        <v>3.4889151251482766</v>
      </c>
      <c r="H46" s="40">
        <f t="shared" si="3"/>
        <v>0.20313146394517223</v>
      </c>
    </row>
    <row r="47" spans="2:8" x14ac:dyDescent="0.25">
      <c r="B47" s="21" t="s">
        <v>103</v>
      </c>
      <c r="C47" s="21"/>
      <c r="D47" s="21"/>
      <c r="E47" s="21"/>
      <c r="F47" s="22">
        <f t="shared" si="2"/>
        <v>568.822</v>
      </c>
      <c r="G47" s="23">
        <v>576.75699999999995</v>
      </c>
      <c r="H47" s="40">
        <f t="shared" si="3"/>
        <v>-1.37579604582172E-2</v>
      </c>
    </row>
    <row r="48" spans="2:8" x14ac:dyDescent="0.25">
      <c r="B48" s="21" t="s">
        <v>87</v>
      </c>
      <c r="C48" s="21"/>
      <c r="D48" s="21"/>
      <c r="E48" s="21"/>
      <c r="F48" s="22">
        <f t="shared" si="2"/>
        <v>-351.93400000000003</v>
      </c>
      <c r="G48" s="23">
        <v>-342.04500000000002</v>
      </c>
      <c r="H48" s="40">
        <f t="shared" si="3"/>
        <v>2.8911400546711707E-2</v>
      </c>
    </row>
    <row r="49" spans="2:8" x14ac:dyDescent="0.25">
      <c r="B49" s="21" t="s">
        <v>132</v>
      </c>
      <c r="C49" s="21"/>
      <c r="D49" s="21"/>
      <c r="E49" s="21"/>
      <c r="F49" s="22">
        <f t="shared" si="2"/>
        <v>-488.11210661011285</v>
      </c>
      <c r="G49" s="23">
        <v>-488.1745903262314</v>
      </c>
      <c r="H49" s="40">
        <f t="shared" si="3"/>
        <v>-1.2799460962686915E-4</v>
      </c>
    </row>
    <row r="50" spans="2:8" x14ac:dyDescent="0.25">
      <c r="B50" s="5" t="s">
        <v>133</v>
      </c>
      <c r="C50" s="5"/>
      <c r="D50" s="5"/>
      <c r="E50" s="5"/>
      <c r="F50" s="17">
        <f t="shared" si="2"/>
        <v>5183.8391899302978</v>
      </c>
      <c r="G50" s="36">
        <v>5170.6284977772257</v>
      </c>
      <c r="H50" s="62">
        <f t="shared" si="3"/>
        <v>2.5549490083751625E-3</v>
      </c>
    </row>
    <row r="51" spans="2:8" x14ac:dyDescent="0.25">
      <c r="B51" s="5" t="s">
        <v>134</v>
      </c>
      <c r="C51" s="5"/>
      <c r="D51" s="5"/>
      <c r="E51" s="5"/>
      <c r="F51" s="17">
        <f t="shared" si="2"/>
        <v>5183.8391899302978</v>
      </c>
      <c r="G51" s="36">
        <v>5170.6284977772257</v>
      </c>
      <c r="H51" s="62">
        <f t="shared" si="3"/>
        <v>2.5549490083751625E-3</v>
      </c>
    </row>
    <row r="52" spans="2:8" x14ac:dyDescent="0.25">
      <c r="B52" s="5" t="s">
        <v>135</v>
      </c>
      <c r="C52" s="5"/>
      <c r="D52" s="5"/>
      <c r="E52" s="5"/>
      <c r="F52" s="17">
        <f t="shared" si="2"/>
        <v>5183.8391899302978</v>
      </c>
      <c r="G52" s="36">
        <v>5170.6284977772257</v>
      </c>
      <c r="H52" s="62">
        <f t="shared" si="3"/>
        <v>2.5549490083751625E-3</v>
      </c>
    </row>
    <row r="53" spans="2:8" x14ac:dyDescent="0.25">
      <c r="B53" s="5" t="s">
        <v>136</v>
      </c>
      <c r="C53" s="5"/>
      <c r="D53" s="5"/>
      <c r="E53" s="5"/>
      <c r="F53" s="17">
        <f t="shared" si="2"/>
        <v>30186.41676327449</v>
      </c>
      <c r="G53" s="36">
        <v>30695.942361027373</v>
      </c>
      <c r="H53" s="62">
        <f>IF(ISERROR($F53/G53),"-",ABS($F53)/ABS(G53)-1)</f>
        <v>-1.6599118924584433E-2</v>
      </c>
    </row>
    <row r="54" spans="2:8" ht="17.25" x14ac:dyDescent="0.3">
      <c r="B54" s="6" t="s">
        <v>137</v>
      </c>
      <c r="C54" s="6"/>
      <c r="D54" s="6"/>
      <c r="E54" s="6"/>
      <c r="F54" s="41">
        <f t="shared" si="2"/>
        <v>0.17172754323848996</v>
      </c>
      <c r="G54" s="42">
        <v>0.16844664473771079</v>
      </c>
      <c r="H54" s="43" t="str">
        <f>IF(ISERROR($F54-G54),"-",CONCATENATE((FIXED($F54-G54,4)*10000)," op"))</f>
        <v>33 op</v>
      </c>
    </row>
    <row r="55" spans="2:8" ht="17.25" x14ac:dyDescent="0.3">
      <c r="B55" s="6" t="s">
        <v>138</v>
      </c>
      <c r="C55" s="6"/>
      <c r="D55" s="6"/>
      <c r="E55" s="6"/>
      <c r="F55" s="41">
        <f t="shared" si="2"/>
        <v>0.17172754323848996</v>
      </c>
      <c r="G55" s="42">
        <v>0.16844664473771079</v>
      </c>
      <c r="H55" s="43" t="str">
        <f t="shared" ref="H55:H61" si="4">IF(ISERROR($F55-G55),"-",CONCATENATE((FIXED($F55-G55,4)*10000)," op"))</f>
        <v>33 op</v>
      </c>
    </row>
    <row r="56" spans="2:8" ht="17.25" x14ac:dyDescent="0.3">
      <c r="B56" s="6" t="s">
        <v>34</v>
      </c>
      <c r="C56" s="6"/>
      <c r="D56" s="6"/>
      <c r="E56" s="6"/>
      <c r="F56" s="41">
        <f t="shared" si="2"/>
        <v>0.17172754323848996</v>
      </c>
      <c r="G56" s="42">
        <v>0.16844664473771079</v>
      </c>
      <c r="H56" s="43" t="str">
        <f t="shared" si="4"/>
        <v>33 op</v>
      </c>
    </row>
    <row r="57" spans="2:8" ht="17.25" x14ac:dyDescent="0.3">
      <c r="B57" s="6" t="s">
        <v>35</v>
      </c>
      <c r="C57" s="6"/>
      <c r="D57" s="6"/>
      <c r="E57" s="6"/>
      <c r="F57" s="41">
        <f t="shared" si="2"/>
        <v>8.5599470173417305E-2</v>
      </c>
      <c r="G57" s="42">
        <v>8.6886862193486014E-2</v>
      </c>
      <c r="H57" s="43" t="str">
        <f t="shared" si="4"/>
        <v>-13 op</v>
      </c>
    </row>
    <row r="58" spans="2:8" x14ac:dyDescent="0.25">
      <c r="B58" s="75" t="s">
        <v>6</v>
      </c>
      <c r="C58" s="21"/>
      <c r="D58" s="21"/>
      <c r="E58" s="21"/>
      <c r="F58" s="50"/>
      <c r="G58" s="21"/>
      <c r="H58" s="51"/>
    </row>
    <row r="59" spans="2:8" x14ac:dyDescent="0.25">
      <c r="B59" s="52" t="s">
        <v>139</v>
      </c>
      <c r="C59" s="53"/>
      <c r="D59" s="53"/>
      <c r="E59" s="53"/>
      <c r="F59" s="54">
        <f>+F31</f>
        <v>0.16941668404880256</v>
      </c>
      <c r="G59" s="74">
        <v>0.165692206138806</v>
      </c>
      <c r="H59" s="55" t="str">
        <f t="shared" si="4"/>
        <v>37 op</v>
      </c>
    </row>
    <row r="60" spans="2:8" x14ac:dyDescent="0.25">
      <c r="B60" s="75" t="s">
        <v>140</v>
      </c>
      <c r="C60" s="21"/>
      <c r="D60" s="21"/>
      <c r="E60" s="21"/>
      <c r="F60" s="56">
        <f>+F32</f>
        <v>0.16941668404880256</v>
      </c>
      <c r="G60" s="57">
        <v>0.165692206138806</v>
      </c>
      <c r="H60" s="58" t="str">
        <f t="shared" si="4"/>
        <v>37 op</v>
      </c>
    </row>
    <row r="61" spans="2:8" x14ac:dyDescent="0.25">
      <c r="B61" s="75" t="s">
        <v>141</v>
      </c>
      <c r="C61" s="21"/>
      <c r="D61" s="21"/>
      <c r="E61" s="21"/>
      <c r="F61" s="56">
        <f>+F33</f>
        <v>8.4412543464266729E-2</v>
      </c>
      <c r="G61" s="57">
        <v>8.5716310989203487E-2</v>
      </c>
      <c r="H61" s="58" t="str">
        <f t="shared" si="4"/>
        <v>-13 op</v>
      </c>
    </row>
    <row r="62" spans="2:8" x14ac:dyDescent="0.25">
      <c r="B62" s="75"/>
      <c r="C62" s="21"/>
      <c r="D62" s="21"/>
      <c r="E62" s="21"/>
      <c r="F62" s="57"/>
      <c r="G62" s="57"/>
      <c r="H62" s="58"/>
    </row>
    <row r="63" spans="2:8" ht="17.25" x14ac:dyDescent="0.25">
      <c r="B63" s="64" t="s">
        <v>142</v>
      </c>
      <c r="C63" s="21"/>
      <c r="D63" s="21"/>
      <c r="E63" s="21"/>
      <c r="F63" s="57"/>
      <c r="G63" s="57"/>
      <c r="H63" s="58"/>
    </row>
    <row r="64" spans="2:8" x14ac:dyDescent="0.25">
      <c r="B64" s="49"/>
      <c r="C64" s="21"/>
      <c r="D64" s="21"/>
      <c r="E64" s="21"/>
      <c r="F64" s="57"/>
      <c r="G64" s="57"/>
      <c r="H64" s="58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7"/>
  <sheetViews>
    <sheetView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127</v>
      </c>
    </row>
    <row r="12" spans="2:9" ht="17.25" x14ac:dyDescent="0.3">
      <c r="B12" s="6" t="s">
        <v>148</v>
      </c>
      <c r="G12" s="4"/>
    </row>
    <row r="13" spans="2:9" ht="17.25" x14ac:dyDescent="0.3">
      <c r="B13" s="6" t="s">
        <v>149</v>
      </c>
    </row>
    <row r="14" spans="2:9" x14ac:dyDescent="0.25">
      <c r="B14" s="70" t="s">
        <v>12</v>
      </c>
      <c r="G14" s="4"/>
    </row>
    <row r="15" spans="2:9" x14ac:dyDescent="0.25">
      <c r="B15" s="7"/>
      <c r="C15" s="7"/>
      <c r="D15" s="7"/>
      <c r="E15" s="7"/>
      <c r="F15" s="7"/>
      <c r="G15" s="8" t="s">
        <v>150</v>
      </c>
      <c r="H15" s="9" t="s">
        <v>151</v>
      </c>
      <c r="I15" s="9" t="s">
        <v>152</v>
      </c>
    </row>
    <row r="16" spans="2:9" ht="17.25" x14ac:dyDescent="0.3">
      <c r="B16" s="92" t="s">
        <v>153</v>
      </c>
      <c r="C16" s="92"/>
      <c r="D16" s="92"/>
      <c r="E16" s="92"/>
      <c r="F16" s="92"/>
      <c r="G16" s="18"/>
      <c r="H16" s="77"/>
      <c r="I16" s="77"/>
    </row>
    <row r="17" spans="2:9" x14ac:dyDescent="0.25">
      <c r="B17" s="88" t="s">
        <v>154</v>
      </c>
      <c r="C17" s="88"/>
      <c r="D17" s="88"/>
      <c r="E17" s="88"/>
      <c r="F17" s="88"/>
      <c r="G17" s="22">
        <v>5183.8391899302978</v>
      </c>
      <c r="H17" s="78">
        <v>4917.2459835002901</v>
      </c>
      <c r="I17" s="78">
        <v>4797.7792403295634</v>
      </c>
    </row>
    <row r="18" spans="2:9" ht="30" customHeight="1" x14ac:dyDescent="0.25">
      <c r="B18" s="89" t="s">
        <v>155</v>
      </c>
      <c r="C18" s="89"/>
      <c r="D18" s="89"/>
      <c r="E18" s="89"/>
      <c r="F18" s="89"/>
      <c r="G18" s="79">
        <v>5105.3328893798998</v>
      </c>
      <c r="H18" s="80">
        <v>4843.5370643680999</v>
      </c>
      <c r="I18" s="80">
        <v>4720.0890674243683</v>
      </c>
    </row>
    <row r="19" spans="2:9" x14ac:dyDescent="0.25">
      <c r="B19" s="88" t="s">
        <v>156</v>
      </c>
      <c r="C19" s="88"/>
      <c r="D19" s="88"/>
      <c r="E19" s="88"/>
      <c r="F19" s="88"/>
      <c r="G19" s="22">
        <v>5183.8391899302978</v>
      </c>
      <c r="H19" s="78">
        <v>4917.2459835002901</v>
      </c>
      <c r="I19" s="78">
        <v>4797.7792403295634</v>
      </c>
    </row>
    <row r="20" spans="2:9" ht="30" customHeight="1" x14ac:dyDescent="0.25">
      <c r="B20" s="89" t="s">
        <v>157</v>
      </c>
      <c r="C20" s="89"/>
      <c r="D20" s="89"/>
      <c r="E20" s="89"/>
      <c r="F20" s="89"/>
      <c r="G20" s="79">
        <v>5105.3328893798998</v>
      </c>
      <c r="H20" s="80">
        <v>4843.5370643680999</v>
      </c>
      <c r="I20" s="80">
        <v>4720.0890674243683</v>
      </c>
    </row>
    <row r="21" spans="2:9" x14ac:dyDescent="0.25">
      <c r="B21" s="93" t="s">
        <v>158</v>
      </c>
      <c r="C21" s="94"/>
      <c r="D21" s="94"/>
      <c r="E21" s="94"/>
      <c r="F21" s="94"/>
      <c r="G21" s="22">
        <v>5183.8391899302978</v>
      </c>
      <c r="H21" s="78">
        <v>4917.2459835002901</v>
      </c>
      <c r="I21" s="78">
        <v>4797.7792403295634</v>
      </c>
    </row>
    <row r="22" spans="2:9" ht="30" customHeight="1" x14ac:dyDescent="0.25">
      <c r="B22" s="89" t="s">
        <v>159</v>
      </c>
      <c r="C22" s="89"/>
      <c r="D22" s="89"/>
      <c r="E22" s="89"/>
      <c r="F22" s="89"/>
      <c r="G22" s="79">
        <v>5105.3328893798998</v>
      </c>
      <c r="H22" s="80">
        <v>4843.5370643680999</v>
      </c>
      <c r="I22" s="80">
        <v>4720.0890674243683</v>
      </c>
    </row>
    <row r="23" spans="2:9" ht="17.25" x14ac:dyDescent="0.3">
      <c r="B23" s="95" t="s">
        <v>160</v>
      </c>
      <c r="C23" s="95"/>
      <c r="D23" s="95"/>
      <c r="E23" s="95"/>
      <c r="F23" s="95"/>
      <c r="G23" s="18"/>
      <c r="H23" s="77"/>
      <c r="I23" s="77"/>
    </row>
    <row r="24" spans="2:9" x14ac:dyDescent="0.25">
      <c r="B24" s="88" t="s">
        <v>161</v>
      </c>
      <c r="C24" s="88"/>
      <c r="D24" s="88"/>
      <c r="E24" s="88"/>
      <c r="F24" s="88"/>
      <c r="G24" s="22">
        <v>30186.41676327449</v>
      </c>
      <c r="H24" s="78">
        <v>30186.115679289058</v>
      </c>
      <c r="I24" s="78">
        <v>29794.839154614219</v>
      </c>
    </row>
    <row r="25" spans="2:9" ht="30" customHeight="1" x14ac:dyDescent="0.25">
      <c r="B25" s="89" t="s">
        <v>162</v>
      </c>
      <c r="C25" s="89"/>
      <c r="D25" s="89"/>
      <c r="E25" s="89"/>
      <c r="F25" s="89"/>
      <c r="G25" s="79">
        <v>30134.77048051091</v>
      </c>
      <c r="H25" s="80">
        <v>30146.727405002053</v>
      </c>
      <c r="I25" s="80">
        <v>29763.688176505668</v>
      </c>
    </row>
    <row r="26" spans="2:9" ht="17.25" x14ac:dyDescent="0.3">
      <c r="B26" s="95" t="s">
        <v>163</v>
      </c>
      <c r="C26" s="95"/>
      <c r="D26" s="95"/>
      <c r="E26" s="95"/>
      <c r="F26" s="95"/>
      <c r="G26" s="81"/>
      <c r="H26" s="82"/>
      <c r="I26" s="82"/>
    </row>
    <row r="27" spans="2:9" ht="15" customHeight="1" x14ac:dyDescent="0.25">
      <c r="B27" s="90" t="s">
        <v>164</v>
      </c>
      <c r="C27" s="90"/>
      <c r="D27" s="90"/>
      <c r="E27" s="90"/>
      <c r="F27" s="90"/>
      <c r="G27" s="83">
        <v>0.17172754323848993</v>
      </c>
      <c r="H27" s="84">
        <v>0.16289760616249319</v>
      </c>
      <c r="I27" s="84">
        <v>0.16102719049538983</v>
      </c>
    </row>
    <row r="28" spans="2:9" ht="30" customHeight="1" x14ac:dyDescent="0.25">
      <c r="B28" s="89" t="s">
        <v>165</v>
      </c>
      <c r="C28" s="89"/>
      <c r="D28" s="89"/>
      <c r="E28" s="89"/>
      <c r="F28" s="89"/>
      <c r="G28" s="85">
        <v>0.16941668404880258</v>
      </c>
      <c r="H28" s="86">
        <v>0.16066543473519593</v>
      </c>
      <c r="I28" s="86">
        <v>0.15858548978987855</v>
      </c>
    </row>
    <row r="29" spans="2:9" ht="15" customHeight="1" x14ac:dyDescent="0.25">
      <c r="B29" s="90" t="s">
        <v>166</v>
      </c>
      <c r="C29" s="90"/>
      <c r="D29" s="90"/>
      <c r="E29" s="90"/>
      <c r="F29" s="90"/>
      <c r="G29" s="83">
        <v>0.17172754323848993</v>
      </c>
      <c r="H29" s="84">
        <v>0.16289760616249319</v>
      </c>
      <c r="I29" s="84">
        <v>0.16102719049538983</v>
      </c>
    </row>
    <row r="30" spans="2:9" ht="30" customHeight="1" x14ac:dyDescent="0.25">
      <c r="B30" s="89" t="s">
        <v>167</v>
      </c>
      <c r="C30" s="89"/>
      <c r="D30" s="89"/>
      <c r="E30" s="89"/>
      <c r="F30" s="89"/>
      <c r="G30" s="85">
        <v>0.16941668404880258</v>
      </c>
      <c r="H30" s="86">
        <v>0.16066543473519593</v>
      </c>
      <c r="I30" s="86">
        <v>0.15858548978987855</v>
      </c>
    </row>
    <row r="31" spans="2:9" x14ac:dyDescent="0.25">
      <c r="B31" s="88" t="s">
        <v>168</v>
      </c>
      <c r="C31" s="88"/>
      <c r="D31" s="88"/>
      <c r="E31" s="88"/>
      <c r="F31" s="88"/>
      <c r="G31" s="83">
        <f>+'[1]Solvency (IFRS9)'!G31</f>
        <v>0.17172754323848993</v>
      </c>
      <c r="H31" s="84">
        <v>0.16289760616249319</v>
      </c>
      <c r="I31" s="84">
        <v>0.16102719049538983</v>
      </c>
    </row>
    <row r="32" spans="2:9" ht="30" customHeight="1" x14ac:dyDescent="0.25">
      <c r="B32" s="89" t="s">
        <v>169</v>
      </c>
      <c r="C32" s="89"/>
      <c r="D32" s="89"/>
      <c r="E32" s="89"/>
      <c r="F32" s="89"/>
      <c r="G32" s="85">
        <v>0.16941668404880258</v>
      </c>
      <c r="H32" s="86">
        <v>0.16066543473519593</v>
      </c>
      <c r="I32" s="86">
        <v>0.15858548978987855</v>
      </c>
    </row>
    <row r="33" spans="2:9" ht="17.25" x14ac:dyDescent="0.3">
      <c r="B33" s="6" t="s">
        <v>35</v>
      </c>
      <c r="C33" s="21"/>
      <c r="D33" s="21"/>
      <c r="E33" s="21"/>
      <c r="F33" s="57"/>
      <c r="G33" s="81"/>
      <c r="H33" s="82"/>
      <c r="I33" s="82"/>
    </row>
    <row r="34" spans="2:9" x14ac:dyDescent="0.25">
      <c r="B34" s="91" t="s">
        <v>170</v>
      </c>
      <c r="C34" s="91"/>
      <c r="D34" s="91"/>
      <c r="E34" s="91"/>
      <c r="F34" s="91"/>
      <c r="G34" s="20">
        <v>60559.243876489862</v>
      </c>
      <c r="H34" s="87">
        <v>61562.969242723135</v>
      </c>
      <c r="I34" s="87">
        <v>59211.75835455324</v>
      </c>
    </row>
    <row r="35" spans="2:9" x14ac:dyDescent="0.25">
      <c r="B35" s="88" t="s">
        <v>35</v>
      </c>
      <c r="C35" s="88"/>
      <c r="D35" s="88"/>
      <c r="E35" s="88"/>
      <c r="F35" s="88"/>
      <c r="G35" s="83">
        <v>8.5599470173417305E-2</v>
      </c>
      <c r="H35" s="84">
        <v>7.9873437619832122E-2</v>
      </c>
      <c r="I35" s="84">
        <v>8.1027474578717618E-2</v>
      </c>
    </row>
    <row r="36" spans="2:9" ht="30" customHeight="1" x14ac:dyDescent="0.25">
      <c r="B36" s="89" t="s">
        <v>171</v>
      </c>
      <c r="C36" s="89"/>
      <c r="D36" s="89"/>
      <c r="E36" s="89"/>
      <c r="F36" s="89"/>
      <c r="G36" s="85">
        <v>8.4412543464266729E-2</v>
      </c>
      <c r="H36" s="86">
        <v>7.8755838312131773E-2</v>
      </c>
      <c r="I36" s="86">
        <v>7.9809246801820694E-2</v>
      </c>
    </row>
    <row r="37" spans="2:9" x14ac:dyDescent="0.25">
      <c r="B37" s="21"/>
      <c r="C37" s="21"/>
      <c r="D37" s="21"/>
      <c r="E37" s="21"/>
      <c r="F37" s="23"/>
      <c r="G37" s="23"/>
      <c r="H37" s="40"/>
    </row>
    <row r="38" spans="2:9" x14ac:dyDescent="0.25">
      <c r="B38" s="64"/>
      <c r="C38" s="21"/>
      <c r="D38" s="21"/>
      <c r="E38" s="21"/>
      <c r="F38" s="23"/>
      <c r="G38" s="23"/>
      <c r="H38" s="40"/>
    </row>
    <row r="39" spans="2:9" x14ac:dyDescent="0.25">
      <c r="B39" s="21"/>
      <c r="C39" s="21"/>
      <c r="D39" s="21"/>
      <c r="E39" s="21"/>
      <c r="F39" s="23"/>
      <c r="G39" s="23"/>
      <c r="H39" s="40"/>
    </row>
    <row r="40" spans="2:9" x14ac:dyDescent="0.25">
      <c r="B40" s="21"/>
      <c r="C40" s="21"/>
      <c r="D40" s="21"/>
      <c r="E40" s="21"/>
      <c r="F40" s="23"/>
      <c r="G40" s="23"/>
      <c r="H40" s="40"/>
    </row>
    <row r="41" spans="2:9" x14ac:dyDescent="0.25">
      <c r="B41" s="21"/>
      <c r="C41" s="21"/>
      <c r="D41" s="21"/>
      <c r="E41" s="21"/>
      <c r="F41" s="23"/>
      <c r="G41" s="23"/>
      <c r="H41" s="40"/>
    </row>
    <row r="42" spans="2:9" x14ac:dyDescent="0.25">
      <c r="B42" s="21"/>
      <c r="C42" s="21"/>
      <c r="D42" s="21"/>
      <c r="E42" s="21"/>
      <c r="F42" s="23"/>
      <c r="G42" s="23"/>
      <c r="H42" s="40"/>
    </row>
    <row r="43" spans="2:9" x14ac:dyDescent="0.25">
      <c r="B43" s="5"/>
      <c r="C43" s="5"/>
      <c r="D43" s="5"/>
      <c r="E43" s="5"/>
      <c r="F43" s="36"/>
      <c r="G43" s="36"/>
      <c r="H43" s="37"/>
    </row>
    <row r="44" spans="2:9" x14ac:dyDescent="0.25">
      <c r="B44" s="5"/>
      <c r="C44" s="5"/>
      <c r="D44" s="5"/>
      <c r="E44" s="5"/>
      <c r="F44" s="36"/>
      <c r="G44" s="36"/>
      <c r="H44" s="37"/>
    </row>
    <row r="45" spans="2:9" x14ac:dyDescent="0.25">
      <c r="B45" s="5"/>
      <c r="C45" s="5"/>
      <c r="D45" s="5"/>
      <c r="E45" s="5"/>
      <c r="F45" s="36"/>
      <c r="G45" s="36"/>
      <c r="H45" s="37"/>
    </row>
    <row r="46" spans="2:9" x14ac:dyDescent="0.25">
      <c r="B46" s="5"/>
      <c r="C46" s="5"/>
      <c r="D46" s="5"/>
      <c r="E46" s="5"/>
      <c r="F46" s="36"/>
      <c r="G46" s="36"/>
      <c r="H46" s="37"/>
    </row>
    <row r="47" spans="2:9" ht="17.25" x14ac:dyDescent="0.3">
      <c r="B47" s="6"/>
      <c r="C47" s="6"/>
      <c r="D47" s="6"/>
      <c r="E47" s="6"/>
      <c r="F47" s="42"/>
      <c r="G47" s="42"/>
      <c r="H47" s="43"/>
    </row>
    <row r="48" spans="2:9" ht="17.25" x14ac:dyDescent="0.3">
      <c r="B48" s="6"/>
      <c r="C48" s="6"/>
      <c r="D48" s="6"/>
      <c r="E48" s="6"/>
      <c r="F48" s="42"/>
      <c r="G48" s="42"/>
      <c r="H48" s="43"/>
    </row>
    <row r="49" spans="2:8" ht="17.25" x14ac:dyDescent="0.3">
      <c r="B49" s="6"/>
      <c r="C49" s="6"/>
      <c r="D49" s="6"/>
      <c r="E49" s="6"/>
      <c r="F49" s="42"/>
      <c r="G49" s="42"/>
      <c r="H49" s="43"/>
    </row>
    <row r="50" spans="2:8" ht="17.25" x14ac:dyDescent="0.3">
      <c r="B50" s="6"/>
      <c r="C50" s="6"/>
      <c r="D50" s="6"/>
      <c r="E50" s="6"/>
      <c r="F50" s="42"/>
      <c r="G50" s="42"/>
      <c r="H50" s="43"/>
    </row>
    <row r="51" spans="2:8" x14ac:dyDescent="0.25">
      <c r="B51" s="75"/>
      <c r="C51" s="21"/>
      <c r="D51" s="21"/>
      <c r="E51" s="21"/>
      <c r="F51" s="21"/>
      <c r="G51" s="21"/>
      <c r="H51" s="51"/>
    </row>
    <row r="52" spans="2:8" x14ac:dyDescent="0.25">
      <c r="B52" s="52"/>
      <c r="C52" s="53"/>
      <c r="D52" s="53"/>
      <c r="E52" s="53"/>
      <c r="F52" s="74"/>
      <c r="G52" s="74"/>
      <c r="H52" s="55"/>
    </row>
    <row r="53" spans="2:8" x14ac:dyDescent="0.25">
      <c r="B53" s="75"/>
      <c r="C53" s="21"/>
      <c r="D53" s="21"/>
      <c r="E53" s="21"/>
      <c r="F53" s="57"/>
      <c r="G53" s="57"/>
      <c r="H53" s="58"/>
    </row>
    <row r="54" spans="2:8" x14ac:dyDescent="0.25">
      <c r="B54" s="75"/>
      <c r="C54" s="21"/>
      <c r="D54" s="21"/>
      <c r="E54" s="21"/>
      <c r="F54" s="57"/>
      <c r="G54" s="57"/>
      <c r="H54" s="58"/>
    </row>
    <row r="55" spans="2:8" x14ac:dyDescent="0.25">
      <c r="B55" s="75"/>
      <c r="C55" s="21"/>
      <c r="D55" s="21"/>
      <c r="E55" s="21"/>
      <c r="F55" s="57"/>
      <c r="G55" s="57"/>
      <c r="H55" s="58"/>
    </row>
    <row r="56" spans="2:8" x14ac:dyDescent="0.25">
      <c r="B56" s="64"/>
      <c r="C56" s="21"/>
      <c r="D56" s="21"/>
      <c r="E56" s="21"/>
      <c r="F56" s="57"/>
      <c r="G56" s="57"/>
      <c r="H56" s="58"/>
    </row>
    <row r="57" spans="2:8" x14ac:dyDescent="0.25">
      <c r="B57" s="75"/>
      <c r="C57" s="21"/>
      <c r="D57" s="21"/>
      <c r="E57" s="21"/>
      <c r="F57" s="57"/>
      <c r="G57" s="57"/>
      <c r="H57" s="58"/>
    </row>
  </sheetData>
  <mergeCells count="20"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5:F35"/>
    <mergeCell ref="B36:F36"/>
    <mergeCell ref="B28:F28"/>
    <mergeCell ref="B29:F29"/>
    <mergeCell ref="B30:F30"/>
    <mergeCell ref="B31:F31"/>
    <mergeCell ref="B32:F32"/>
    <mergeCell ref="B34:F3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10</v>
      </c>
    </row>
    <row r="12" spans="2:7" ht="17.25" x14ac:dyDescent="0.3">
      <c r="B12" s="6" t="s">
        <v>11</v>
      </c>
      <c r="F12" s="4"/>
    </row>
    <row r="13" spans="2:7" x14ac:dyDescent="0.25">
      <c r="B13" s="69" t="s">
        <v>12</v>
      </c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13</v>
      </c>
    </row>
    <row r="15" spans="2:7" s="5" customFormat="1" x14ac:dyDescent="0.25">
      <c r="B15" s="59" t="s">
        <v>14</v>
      </c>
      <c r="C15" s="59"/>
      <c r="D15" s="59"/>
      <c r="E15" s="46">
        <v>59580.334000000003</v>
      </c>
      <c r="F15" s="44">
        <v>58378.448999999993</v>
      </c>
      <c r="G15" s="37">
        <f>IF(ISERROR($E15/F15),"-",ABS($E15)/ABS(F15)-1)</f>
        <v>2.0587820001864099E-2</v>
      </c>
    </row>
    <row r="16" spans="2:7" x14ac:dyDescent="0.25">
      <c r="B16" s="1" t="s">
        <v>15</v>
      </c>
      <c r="C16" s="19"/>
      <c r="D16" s="19"/>
      <c r="E16" s="47">
        <v>4166.6360000000004</v>
      </c>
      <c r="F16" s="28">
        <v>3775.65</v>
      </c>
      <c r="G16" s="34">
        <f t="shared" ref="G16:G28" si="0">IF(ISERROR($E16/F16),"-",ABS($E16)/ABS(F16)-1)</f>
        <v>0.10355461973435043</v>
      </c>
    </row>
    <row r="17" spans="2:7" x14ac:dyDescent="0.25">
      <c r="B17" s="1" t="s">
        <v>16</v>
      </c>
      <c r="E17" s="47">
        <v>1837.9950000000001</v>
      </c>
      <c r="F17" s="28">
        <v>1283.1669999999999</v>
      </c>
      <c r="G17" s="34">
        <f t="shared" si="0"/>
        <v>0.43238954867137336</v>
      </c>
    </row>
    <row r="18" spans="2:7" x14ac:dyDescent="0.25">
      <c r="B18" s="1" t="s">
        <v>17</v>
      </c>
      <c r="E18" s="47">
        <v>186.61199999999999</v>
      </c>
      <c r="F18" s="28">
        <v>408.74799999999999</v>
      </c>
      <c r="G18" s="34">
        <f t="shared" si="0"/>
        <v>-0.54345464687288991</v>
      </c>
    </row>
    <row r="19" spans="2:7" s="5" customFormat="1" x14ac:dyDescent="0.25">
      <c r="B19" s="5" t="s">
        <v>18</v>
      </c>
      <c r="E19" s="46">
        <v>41898.864000000001</v>
      </c>
      <c r="F19" s="44">
        <v>41239.483999999997</v>
      </c>
      <c r="G19" s="37">
        <f t="shared" si="0"/>
        <v>1.5989045837722093E-2</v>
      </c>
    </row>
    <row r="20" spans="2:7" x14ac:dyDescent="0.25">
      <c r="B20" s="1" t="s">
        <v>19</v>
      </c>
      <c r="E20" s="47">
        <v>3144.4169999999999</v>
      </c>
      <c r="F20" s="28">
        <v>2873.6529999999998</v>
      </c>
      <c r="G20" s="34">
        <f t="shared" si="0"/>
        <v>9.422292809883448E-2</v>
      </c>
    </row>
    <row r="21" spans="2:7" s="21" customFormat="1" x14ac:dyDescent="0.25">
      <c r="B21" s="21" t="s">
        <v>20</v>
      </c>
      <c r="E21" s="22">
        <v>0</v>
      </c>
      <c r="F21" s="71">
        <v>0</v>
      </c>
      <c r="G21" s="34" t="str">
        <f t="shared" si="0"/>
        <v>-</v>
      </c>
    </row>
    <row r="22" spans="2:7" x14ac:dyDescent="0.25">
      <c r="B22" s="5" t="s">
        <v>21</v>
      </c>
      <c r="C22" s="5"/>
      <c r="D22" s="5"/>
      <c r="E22" s="46">
        <v>45755.911</v>
      </c>
      <c r="F22" s="44">
        <v>43232.59</v>
      </c>
      <c r="G22" s="37">
        <f t="shared" si="0"/>
        <v>5.8366176997492136E-2</v>
      </c>
    </row>
    <row r="23" spans="2:7" s="5" customFormat="1" x14ac:dyDescent="0.25">
      <c r="B23" s="21" t="s">
        <v>22</v>
      </c>
      <c r="C23" s="21"/>
      <c r="D23" s="21"/>
      <c r="E23" s="48">
        <v>944.19969492999996</v>
      </c>
      <c r="F23" s="45">
        <v>1128.78942805</v>
      </c>
      <c r="G23" s="34">
        <f t="shared" si="0"/>
        <v>-0.16352893509897715</v>
      </c>
    </row>
    <row r="24" spans="2:7" x14ac:dyDescent="0.25">
      <c r="B24" s="53" t="s">
        <v>23</v>
      </c>
      <c r="C24" s="53"/>
      <c r="D24" s="53"/>
      <c r="E24" s="60">
        <v>44811.711305069999</v>
      </c>
      <c r="F24" s="61">
        <v>42103.80057195</v>
      </c>
      <c r="G24" s="37">
        <f t="shared" si="0"/>
        <v>6.4315113988166583E-2</v>
      </c>
    </row>
    <row r="25" spans="2:7" s="19" customFormat="1" x14ac:dyDescent="0.25">
      <c r="B25" s="1" t="s">
        <v>24</v>
      </c>
      <c r="C25" s="1"/>
      <c r="D25" s="1"/>
      <c r="E25" s="47">
        <v>20926.80927573</v>
      </c>
      <c r="F25" s="28">
        <v>18971.156477520002</v>
      </c>
      <c r="G25" s="34">
        <f t="shared" si="0"/>
        <v>0.10308558682373214</v>
      </c>
    </row>
    <row r="26" spans="2:7" x14ac:dyDescent="0.25">
      <c r="B26" s="5" t="s">
        <v>25</v>
      </c>
      <c r="C26" s="5"/>
      <c r="D26" s="5"/>
      <c r="E26" s="46">
        <v>65738.520580800003</v>
      </c>
      <c r="F26" s="44">
        <v>61074.957049470002</v>
      </c>
      <c r="G26" s="37">
        <f t="shared" si="0"/>
        <v>7.6358032107211704E-2</v>
      </c>
    </row>
    <row r="27" spans="2:7" s="5" customFormat="1" x14ac:dyDescent="0.25">
      <c r="B27" s="1" t="s">
        <v>26</v>
      </c>
      <c r="C27" s="1"/>
      <c r="D27" s="1"/>
      <c r="E27" s="47">
        <v>108457.76358080001</v>
      </c>
      <c r="F27" s="28">
        <v>103202.36504947001</v>
      </c>
      <c r="G27" s="34">
        <f t="shared" si="0"/>
        <v>5.0923237358085904E-2</v>
      </c>
    </row>
    <row r="28" spans="2:7" x14ac:dyDescent="0.25">
      <c r="B28" s="5" t="s">
        <v>27</v>
      </c>
      <c r="C28" s="5"/>
      <c r="D28" s="5"/>
      <c r="E28" s="46">
        <v>5431.1229999999996</v>
      </c>
      <c r="F28" s="44">
        <v>5256.69</v>
      </c>
      <c r="G28" s="37">
        <f t="shared" si="0"/>
        <v>3.3183048648484093E-2</v>
      </c>
    </row>
    <row r="29" spans="2:7" x14ac:dyDescent="0.25">
      <c r="E29" s="12"/>
    </row>
    <row r="34" spans="2:7" ht="17.25" x14ac:dyDescent="0.3">
      <c r="B34" s="6" t="s">
        <v>28</v>
      </c>
      <c r="F34" s="4"/>
    </row>
    <row r="35" spans="2:7" x14ac:dyDescent="0.25">
      <c r="B35" s="69" t="s">
        <v>12</v>
      </c>
      <c r="F35" s="4"/>
    </row>
    <row r="36" spans="2:7" x14ac:dyDescent="0.25">
      <c r="B36" s="7"/>
      <c r="C36" s="7"/>
      <c r="D36" s="7"/>
      <c r="E36" s="8" t="str">
        <f>+E14</f>
        <v>2019/IV</v>
      </c>
      <c r="F36" s="9" t="s">
        <v>144</v>
      </c>
      <c r="G36" s="9" t="s">
        <v>13</v>
      </c>
    </row>
    <row r="37" spans="2:7" x14ac:dyDescent="0.25">
      <c r="B37" s="59" t="s">
        <v>14</v>
      </c>
      <c r="C37" s="59"/>
      <c r="D37" s="59"/>
      <c r="E37" s="46">
        <f>+E15</f>
        <v>59580.334000000003</v>
      </c>
      <c r="F37" s="44">
        <v>59609.307000000008</v>
      </c>
      <c r="G37" s="37">
        <f>IF(ISERROR($E37/F37),"-",ABS($E37)/ABS(F37)-1)</f>
        <v>-4.860482608866068E-4</v>
      </c>
    </row>
    <row r="38" spans="2:7" x14ac:dyDescent="0.25">
      <c r="B38" s="1" t="s">
        <v>15</v>
      </c>
      <c r="C38" s="19"/>
      <c r="D38" s="19"/>
      <c r="E38" s="47">
        <f>+E16</f>
        <v>4166.6360000000004</v>
      </c>
      <c r="F38" s="28">
        <v>4153.6710000000003</v>
      </c>
      <c r="G38" s="34">
        <f t="shared" ref="G38:G50" si="1">IF(ISERROR($E38/F38),"-",ABS($E38)/ABS(F38)-1)</f>
        <v>3.1213353200096883E-3</v>
      </c>
    </row>
    <row r="39" spans="2:7" x14ac:dyDescent="0.25">
      <c r="B39" s="1" t="s">
        <v>16</v>
      </c>
      <c r="E39" s="47">
        <f t="shared" ref="E39:E50" si="2">+E17</f>
        <v>1837.9950000000001</v>
      </c>
      <c r="F39" s="28">
        <v>1840.163</v>
      </c>
      <c r="G39" s="34">
        <f t="shared" si="1"/>
        <v>-1.1781565002665362E-3</v>
      </c>
    </row>
    <row r="40" spans="2:7" x14ac:dyDescent="0.25">
      <c r="B40" s="1" t="s">
        <v>17</v>
      </c>
      <c r="E40" s="47">
        <f t="shared" si="2"/>
        <v>186.61199999999999</v>
      </c>
      <c r="F40" s="28">
        <v>196.56800000000001</v>
      </c>
      <c r="G40" s="34">
        <f t="shared" si="1"/>
        <v>-5.0649139229172691E-2</v>
      </c>
    </row>
    <row r="41" spans="2:7" x14ac:dyDescent="0.25">
      <c r="B41" s="5" t="s">
        <v>18</v>
      </c>
      <c r="C41" s="5"/>
      <c r="D41" s="5"/>
      <c r="E41" s="46">
        <f t="shared" si="2"/>
        <v>41898.864000000001</v>
      </c>
      <c r="F41" s="44">
        <v>42162.298000000003</v>
      </c>
      <c r="G41" s="37">
        <f t="shared" si="1"/>
        <v>-6.2480939724870455E-3</v>
      </c>
    </row>
    <row r="42" spans="2:7" x14ac:dyDescent="0.25">
      <c r="B42" s="1" t="s">
        <v>19</v>
      </c>
      <c r="E42" s="47">
        <f t="shared" si="2"/>
        <v>3144.4169999999999</v>
      </c>
      <c r="F42" s="28">
        <v>3329.2809999999999</v>
      </c>
      <c r="G42" s="34">
        <f t="shared" si="1"/>
        <v>-5.5526703813826517E-2</v>
      </c>
    </row>
    <row r="43" spans="2:7" s="21" customFormat="1" x14ac:dyDescent="0.25">
      <c r="B43" s="21" t="s">
        <v>20</v>
      </c>
      <c r="E43" s="22">
        <f t="shared" si="2"/>
        <v>0</v>
      </c>
      <c r="F43" s="23">
        <v>0</v>
      </c>
      <c r="G43" s="34" t="str">
        <f t="shared" si="1"/>
        <v>-</v>
      </c>
    </row>
    <row r="44" spans="2:7" x14ac:dyDescent="0.25">
      <c r="B44" s="5" t="s">
        <v>21</v>
      </c>
      <c r="C44" s="5"/>
      <c r="D44" s="5"/>
      <c r="E44" s="46">
        <f t="shared" si="2"/>
        <v>45755.911</v>
      </c>
      <c r="F44" s="44">
        <v>44764.936000000002</v>
      </c>
      <c r="G44" s="37">
        <f t="shared" si="1"/>
        <v>2.2137304072097796E-2</v>
      </c>
    </row>
    <row r="45" spans="2:7" x14ac:dyDescent="0.25">
      <c r="B45" s="21" t="s">
        <v>22</v>
      </c>
      <c r="C45" s="21"/>
      <c r="D45" s="21"/>
      <c r="E45" s="48">
        <f t="shared" si="2"/>
        <v>944.19969492999996</v>
      </c>
      <c r="F45" s="45">
        <v>1129.2129544499999</v>
      </c>
      <c r="G45" s="34">
        <f t="shared" si="1"/>
        <v>-0.16384266474352782</v>
      </c>
    </row>
    <row r="46" spans="2:7" x14ac:dyDescent="0.25">
      <c r="B46" s="53" t="s">
        <v>23</v>
      </c>
      <c r="C46" s="53"/>
      <c r="D46" s="53"/>
      <c r="E46" s="60">
        <f t="shared" si="2"/>
        <v>44811.711305069999</v>
      </c>
      <c r="F46" s="61">
        <v>43635.723045550003</v>
      </c>
      <c r="G46" s="37">
        <f t="shared" si="1"/>
        <v>2.6950126580747025E-2</v>
      </c>
    </row>
    <row r="47" spans="2:7" x14ac:dyDescent="0.25">
      <c r="B47" s="1" t="s">
        <v>24</v>
      </c>
      <c r="E47" s="47">
        <f t="shared" si="2"/>
        <v>20926.80927573</v>
      </c>
      <c r="F47" s="28">
        <v>20578.613089890008</v>
      </c>
      <c r="G47" s="34">
        <f t="shared" si="1"/>
        <v>1.69202941091815E-2</v>
      </c>
    </row>
    <row r="48" spans="2:7" x14ac:dyDescent="0.25">
      <c r="B48" s="5" t="s">
        <v>25</v>
      </c>
      <c r="C48" s="5"/>
      <c r="D48" s="5"/>
      <c r="E48" s="46">
        <f t="shared" si="2"/>
        <v>65738.520580800003</v>
      </c>
      <c r="F48" s="44">
        <v>64214.336135440011</v>
      </c>
      <c r="G48" s="37">
        <f t="shared" si="1"/>
        <v>2.3735890411530569E-2</v>
      </c>
    </row>
    <row r="49" spans="2:7" x14ac:dyDescent="0.25">
      <c r="B49" s="1" t="s">
        <v>26</v>
      </c>
      <c r="E49" s="47">
        <f t="shared" si="2"/>
        <v>108457.76358080001</v>
      </c>
      <c r="F49" s="28">
        <v>107163.92813544002</v>
      </c>
      <c r="G49" s="34">
        <f t="shared" si="1"/>
        <v>1.2073423099279834E-2</v>
      </c>
    </row>
    <row r="50" spans="2:7" x14ac:dyDescent="0.25">
      <c r="B50" s="5" t="s">
        <v>27</v>
      </c>
      <c r="C50" s="5"/>
      <c r="D50" s="5"/>
      <c r="E50" s="46">
        <f t="shared" si="2"/>
        <v>5431.1229999999996</v>
      </c>
      <c r="F50" s="44">
        <v>5491.835</v>
      </c>
      <c r="G50" s="37">
        <f t="shared" si="1"/>
        <v>-1.1054957040770641E-2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29</v>
      </c>
    </row>
    <row r="12" spans="2:7" ht="17.25" x14ac:dyDescent="0.3">
      <c r="B12" s="6" t="s">
        <v>11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2019/IV</v>
      </c>
      <c r="F14" s="9" t="str">
        <f>+'KF-B'!F14</f>
        <v>2018/IV</v>
      </c>
      <c r="G14" s="9" t="s">
        <v>13</v>
      </c>
    </row>
    <row r="15" spans="2:7" x14ac:dyDescent="0.25">
      <c r="B15" s="1" t="s">
        <v>0</v>
      </c>
      <c r="E15" s="29">
        <v>6.5169435744671711E-2</v>
      </c>
      <c r="F15" s="30">
        <v>6.3685101278634457E-2</v>
      </c>
      <c r="G15" s="31" t="str">
        <f>IF(ISERROR($E15-F15),"-",CONCATENATE((FIXED($E15-F15,4)*10000)," op"))</f>
        <v>15 op</v>
      </c>
    </row>
    <row r="16" spans="2:7" x14ac:dyDescent="0.25">
      <c r="B16" s="1" t="s">
        <v>3</v>
      </c>
      <c r="E16" s="29">
        <v>6.9811198634879001E-2</v>
      </c>
      <c r="F16" s="30">
        <v>6.8388334731689954E-2</v>
      </c>
      <c r="G16" s="31" t="str">
        <f t="shared" ref="G16:G19" si="0">IF(ISERROR($E16-F16),"-",CONCATENATE((FIXED($E16-F16,4)*10000)," op"))</f>
        <v>14 op</v>
      </c>
    </row>
    <row r="17" spans="2:7" x14ac:dyDescent="0.25">
      <c r="B17" s="1" t="s">
        <v>1</v>
      </c>
      <c r="E17" s="29">
        <v>5.8847392403618606E-3</v>
      </c>
      <c r="F17" s="30">
        <v>5.7300367568156119E-3</v>
      </c>
      <c r="G17" s="31" t="str">
        <f t="shared" si="0"/>
        <v>2 op</v>
      </c>
    </row>
    <row r="18" spans="2:7" x14ac:dyDescent="0.25">
      <c r="B18" s="1" t="s">
        <v>2</v>
      </c>
      <c r="E18" s="29">
        <v>1.1650251725391116E-2</v>
      </c>
      <c r="F18" s="30">
        <v>1.123932270120165E-2</v>
      </c>
      <c r="G18" s="31" t="str">
        <f t="shared" si="0"/>
        <v>4 op</v>
      </c>
    </row>
    <row r="19" spans="2:7" x14ac:dyDescent="0.25">
      <c r="B19" s="1" t="s">
        <v>30</v>
      </c>
      <c r="E19" s="29">
        <v>0.60706138078467353</v>
      </c>
      <c r="F19" s="30">
        <v>0.57042656189707797</v>
      </c>
      <c r="G19" s="31" t="str">
        <f t="shared" si="0"/>
        <v>366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2019/IV</v>
      </c>
      <c r="F30" s="9" t="str">
        <f>+'KF-B'!$F$36</f>
        <v>2019/III</v>
      </c>
      <c r="G30" s="9" t="s">
        <v>13</v>
      </c>
    </row>
    <row r="31" spans="2:7" x14ac:dyDescent="0.25">
      <c r="B31" s="1" t="s">
        <v>0</v>
      </c>
      <c r="E31" s="29">
        <f t="shared" si="1"/>
        <v>6.5169435744671711E-2</v>
      </c>
      <c r="F31" s="30">
        <v>6.4409633294844199E-2</v>
      </c>
      <c r="G31" s="31" t="str">
        <f>IF(ISERROR($E31-F31),"-",CONCATENATE((FIXED($E31-F31,4)*10000)," op"))</f>
        <v>8 op</v>
      </c>
    </row>
    <row r="32" spans="2:7" x14ac:dyDescent="0.25">
      <c r="B32" s="1" t="s">
        <v>3</v>
      </c>
      <c r="E32" s="29">
        <f t="shared" si="1"/>
        <v>6.9811198634879001E-2</v>
      </c>
      <c r="F32" s="30">
        <v>6.9025919517156933E-2</v>
      </c>
      <c r="G32" s="31" t="str">
        <f t="shared" ref="G32:G35" si="2">IF(ISERROR($E32-F32),"-",CONCATENATE((FIXED($E32-F32,4)*10000)," op"))</f>
        <v>8 op</v>
      </c>
    </row>
    <row r="33" spans="2:7" x14ac:dyDescent="0.25">
      <c r="B33" s="1" t="s">
        <v>1</v>
      </c>
      <c r="E33" s="29">
        <f t="shared" si="1"/>
        <v>5.8847392403618606E-3</v>
      </c>
      <c r="F33" s="30">
        <v>5.7999666724063877E-3</v>
      </c>
      <c r="G33" s="31" t="str">
        <f t="shared" si="2"/>
        <v>1 op</v>
      </c>
    </row>
    <row r="34" spans="2:7" x14ac:dyDescent="0.25">
      <c r="B34" s="1" t="s">
        <v>2</v>
      </c>
      <c r="E34" s="29">
        <f t="shared" si="1"/>
        <v>1.1650251725391116E-2</v>
      </c>
      <c r="F34" s="30">
        <v>1.1495408953289755E-2</v>
      </c>
      <c r="G34" s="31" t="str">
        <f t="shared" si="2"/>
        <v>2 op</v>
      </c>
    </row>
    <row r="35" spans="2:7" x14ac:dyDescent="0.25">
      <c r="B35" s="1" t="s">
        <v>30</v>
      </c>
      <c r="E35" s="29">
        <f t="shared" si="1"/>
        <v>0.60706138078467353</v>
      </c>
      <c r="F35" s="30">
        <v>0.60065802945613855</v>
      </c>
      <c r="G35" s="31" t="str">
        <f t="shared" si="2"/>
        <v>64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31</v>
      </c>
    </row>
    <row r="12" spans="2:7" ht="17.25" x14ac:dyDescent="0.3">
      <c r="B12" s="6" t="s">
        <v>11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2019/IV</v>
      </c>
      <c r="F14" s="9" t="str">
        <f>+'KF-B'!F14</f>
        <v>2018/IV</v>
      </c>
      <c r="G14" s="9" t="s">
        <v>13</v>
      </c>
    </row>
    <row r="15" spans="2:7" x14ac:dyDescent="0.25">
      <c r="B15" s="1" t="s">
        <v>32</v>
      </c>
      <c r="E15" s="29">
        <v>0.17172754323848996</v>
      </c>
      <c r="F15" s="30">
        <v>0.16102719049538985</v>
      </c>
      <c r="G15" s="31" t="str">
        <f>IF(ISERROR($E15-F15),"-",CONCATENATE((FIXED($E15-F15,4)*10000)," op"))</f>
        <v>107 op</v>
      </c>
    </row>
    <row r="16" spans="2:7" x14ac:dyDescent="0.25">
      <c r="B16" s="1" t="s">
        <v>33</v>
      </c>
      <c r="E16" s="29">
        <v>0.17172754323848996</v>
      </c>
      <c r="F16" s="30">
        <v>0.16102719049538985</v>
      </c>
      <c r="G16" s="31" t="str">
        <f t="shared" ref="G16:G23" si="0">IF(ISERROR($E16-F16),"-",CONCATENATE((FIXED($E16-F16,4)*10000)," op"))</f>
        <v>107 op</v>
      </c>
    </row>
    <row r="17" spans="2:7" x14ac:dyDescent="0.25">
      <c r="B17" s="1" t="s">
        <v>34</v>
      </c>
      <c r="E17" s="29">
        <v>0.17172754323848996</v>
      </c>
      <c r="F17" s="30">
        <v>0.16102719049538985</v>
      </c>
      <c r="G17" s="31" t="str">
        <f t="shared" si="0"/>
        <v>107 op</v>
      </c>
    </row>
    <row r="18" spans="2:7" x14ac:dyDescent="0.25">
      <c r="B18" s="1" t="s">
        <v>35</v>
      </c>
      <c r="E18" s="29">
        <v>8.5599470173417305E-2</v>
      </c>
      <c r="F18" s="30">
        <v>8.1027474578717618E-2</v>
      </c>
      <c r="G18" s="31" t="str">
        <f t="shared" si="0"/>
        <v>46 op</v>
      </c>
    </row>
    <row r="19" spans="2:7" s="21" customFormat="1" x14ac:dyDescent="0.25">
      <c r="B19" s="21" t="s">
        <v>7</v>
      </c>
      <c r="E19" s="56">
        <v>0.16941668404880256</v>
      </c>
      <c r="F19" s="57">
        <v>0.15543089115211592</v>
      </c>
      <c r="G19" s="31" t="str">
        <f t="shared" si="0"/>
        <v>140 op</v>
      </c>
    </row>
    <row r="20" spans="2:7" s="21" customFormat="1" x14ac:dyDescent="0.25">
      <c r="B20" s="21" t="s">
        <v>36</v>
      </c>
      <c r="E20" s="56">
        <v>8.4412543464266729E-2</v>
      </c>
      <c r="F20" s="57">
        <v>7.9809246801820694E-2</v>
      </c>
      <c r="G20" s="31" t="str">
        <f t="shared" si="0"/>
        <v>46 op</v>
      </c>
    </row>
    <row r="21" spans="2:7" x14ac:dyDescent="0.25">
      <c r="B21" s="1" t="s">
        <v>4</v>
      </c>
      <c r="E21" s="29">
        <v>2.1584115908465535</v>
      </c>
      <c r="F21" s="30">
        <v>2.1921143716097413</v>
      </c>
      <c r="G21" s="31" t="str">
        <f t="shared" si="0"/>
        <v>-337 op</v>
      </c>
    </row>
    <row r="22" spans="2:7" x14ac:dyDescent="0.25">
      <c r="B22" s="1" t="s">
        <v>5</v>
      </c>
      <c r="E22" s="73">
        <v>1.3052646866901014</v>
      </c>
      <c r="F22" s="30">
        <v>1.2789041021241785</v>
      </c>
      <c r="G22" s="31" t="str">
        <f t="shared" si="0"/>
        <v>264 op</v>
      </c>
    </row>
    <row r="23" spans="2:7" x14ac:dyDescent="0.25">
      <c r="B23" s="1" t="s">
        <v>8</v>
      </c>
      <c r="E23" s="29">
        <v>0.92665908144889064</v>
      </c>
      <c r="F23" s="30">
        <v>0.9768021832865853</v>
      </c>
      <c r="G23" s="31" t="str">
        <f t="shared" si="0"/>
        <v>-501 op</v>
      </c>
    </row>
    <row r="29" spans="2:7" ht="17.25" x14ac:dyDescent="0.3">
      <c r="B29" s="6" t="s">
        <v>28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2019/IV</v>
      </c>
      <c r="F31" s="9" t="str">
        <f>+'KF-B'!$F$36</f>
        <v>2019/III</v>
      </c>
      <c r="G31" s="9" t="s">
        <v>13</v>
      </c>
    </row>
    <row r="32" spans="2:7" x14ac:dyDescent="0.25">
      <c r="B32" s="1" t="s">
        <v>32</v>
      </c>
      <c r="E32" s="29">
        <f t="shared" ref="E32:E40" si="1">+E15</f>
        <v>0.17172754323848996</v>
      </c>
      <c r="F32" s="30">
        <v>0.16844664473771079</v>
      </c>
      <c r="G32" s="31" t="str">
        <f>IF(ISERROR($E32-F32),"-",CONCATENATE((FIXED($E32-F32,4)*10000)," op"))</f>
        <v>33 op</v>
      </c>
    </row>
    <row r="33" spans="2:7" x14ac:dyDescent="0.25">
      <c r="B33" s="1" t="s">
        <v>33</v>
      </c>
      <c r="E33" s="29">
        <f t="shared" si="1"/>
        <v>0.17172754323848996</v>
      </c>
      <c r="F33" s="30">
        <v>0.16844664473771079</v>
      </c>
      <c r="G33" s="31" t="str">
        <f t="shared" ref="G33:G40" si="2">IF(ISERROR($E33-F33),"-",CONCATENATE((FIXED($E33-F33,4)*10000)," op"))</f>
        <v>33 op</v>
      </c>
    </row>
    <row r="34" spans="2:7" x14ac:dyDescent="0.25">
      <c r="B34" s="1" t="s">
        <v>34</v>
      </c>
      <c r="E34" s="29">
        <f t="shared" si="1"/>
        <v>0.17172754323848996</v>
      </c>
      <c r="F34" s="30">
        <v>0.16844664473771079</v>
      </c>
      <c r="G34" s="31" t="str">
        <f t="shared" si="2"/>
        <v>33 op</v>
      </c>
    </row>
    <row r="35" spans="2:7" s="21" customFormat="1" x14ac:dyDescent="0.25">
      <c r="B35" s="1" t="s">
        <v>35</v>
      </c>
      <c r="C35" s="1"/>
      <c r="D35" s="1"/>
      <c r="E35" s="29">
        <f t="shared" si="1"/>
        <v>8.5599470173417305E-2</v>
      </c>
      <c r="F35" s="30">
        <v>8.6886862193486014E-2</v>
      </c>
      <c r="G35" s="31" t="str">
        <f t="shared" si="2"/>
        <v>-13 op</v>
      </c>
    </row>
    <row r="36" spans="2:7" s="21" customFormat="1" x14ac:dyDescent="0.25">
      <c r="B36" s="21" t="s">
        <v>7</v>
      </c>
      <c r="E36" s="56">
        <f t="shared" si="1"/>
        <v>0.16941668404880256</v>
      </c>
      <c r="F36" s="57">
        <v>0.165692206138806</v>
      </c>
      <c r="G36" s="31" t="str">
        <f t="shared" si="2"/>
        <v>37 op</v>
      </c>
    </row>
    <row r="37" spans="2:7" x14ac:dyDescent="0.25">
      <c r="B37" s="21" t="s">
        <v>36</v>
      </c>
      <c r="C37" s="21"/>
      <c r="D37" s="21"/>
      <c r="E37" s="56">
        <f t="shared" si="1"/>
        <v>8.4412543464266729E-2</v>
      </c>
      <c r="F37" s="57">
        <v>8.5716310989203487E-2</v>
      </c>
      <c r="G37" s="31" t="str">
        <f t="shared" si="2"/>
        <v>-13 op</v>
      </c>
    </row>
    <row r="38" spans="2:7" x14ac:dyDescent="0.25">
      <c r="B38" s="1" t="s">
        <v>4</v>
      </c>
      <c r="E38" s="29">
        <f t="shared" si="1"/>
        <v>2.1584115908465535</v>
      </c>
      <c r="F38" s="30">
        <v>2.0205722802639556</v>
      </c>
      <c r="G38" s="31" t="str">
        <f t="shared" si="2"/>
        <v>1378 op</v>
      </c>
    </row>
    <row r="39" spans="2:7" x14ac:dyDescent="0.25">
      <c r="B39" s="1" t="s">
        <v>5</v>
      </c>
      <c r="E39" s="29">
        <f t="shared" si="1"/>
        <v>1.3052646866901014</v>
      </c>
      <c r="F39" s="30">
        <v>1.287927285847839</v>
      </c>
      <c r="G39" s="31" t="str">
        <f t="shared" si="2"/>
        <v>173 op</v>
      </c>
    </row>
    <row r="40" spans="2:7" x14ac:dyDescent="0.25">
      <c r="B40" s="1" t="s">
        <v>8</v>
      </c>
      <c r="E40" s="29">
        <f t="shared" si="1"/>
        <v>0.92665908144889064</v>
      </c>
      <c r="F40" s="30">
        <v>0.95717531961480229</v>
      </c>
      <c r="G40" s="31" t="str">
        <f t="shared" si="2"/>
        <v>-305 op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37</v>
      </c>
    </row>
    <row r="12" spans="2:9" ht="17.25" x14ac:dyDescent="0.3">
      <c r="B12" s="6" t="s">
        <v>11</v>
      </c>
      <c r="F12" s="4"/>
    </row>
    <row r="13" spans="2:9" x14ac:dyDescent="0.25">
      <c r="B13" s="70" t="s">
        <v>38</v>
      </c>
      <c r="F13" s="4"/>
    </row>
    <row r="14" spans="2:9" x14ac:dyDescent="0.25">
      <c r="B14" s="7"/>
      <c r="C14" s="7"/>
      <c r="D14" s="7"/>
      <c r="E14" s="8" t="str">
        <f>+'KF-B'!E14</f>
        <v>2019/IV</v>
      </c>
      <c r="F14" s="9" t="str">
        <f>+'KF-B'!F14</f>
        <v>2018/IV</v>
      </c>
      <c r="G14" s="9" t="s">
        <v>13</v>
      </c>
    </row>
    <row r="15" spans="2:9" x14ac:dyDescent="0.25">
      <c r="B15" s="1" t="s">
        <v>39</v>
      </c>
      <c r="E15" s="32">
        <v>5522</v>
      </c>
      <c r="F15" s="33">
        <v>5517</v>
      </c>
      <c r="G15" s="34">
        <f t="shared" ref="G15:G20" si="0">IF(ISERROR($E15/F15),"-",$E15/F15-1)</f>
        <v>9.0628965017214291E-4</v>
      </c>
      <c r="H15" s="12"/>
      <c r="I15" s="12"/>
    </row>
    <row r="16" spans="2:9" x14ac:dyDescent="0.25">
      <c r="B16" s="1" t="s">
        <v>40</v>
      </c>
      <c r="E16" s="32">
        <v>869</v>
      </c>
      <c r="F16" s="33">
        <v>906</v>
      </c>
      <c r="G16" s="34">
        <f t="shared" si="0"/>
        <v>-4.0838852097130229E-2</v>
      </c>
      <c r="H16" s="12"/>
      <c r="I16" s="12"/>
    </row>
    <row r="17" spans="2:9" x14ac:dyDescent="0.25">
      <c r="B17" s="1" t="s">
        <v>41</v>
      </c>
      <c r="E17" s="32">
        <v>2492588</v>
      </c>
      <c r="F17" s="33">
        <v>2527824</v>
      </c>
      <c r="G17" s="34">
        <f t="shared" si="0"/>
        <v>-1.3939261594161589E-2</v>
      </c>
      <c r="H17" s="12"/>
      <c r="I17" s="12"/>
    </row>
    <row r="18" spans="2:9" x14ac:dyDescent="0.25">
      <c r="B18" s="1" t="s">
        <v>42</v>
      </c>
      <c r="E18" s="32">
        <v>2350075</v>
      </c>
      <c r="F18" s="33">
        <v>2383270</v>
      </c>
      <c r="G18" s="34">
        <f t="shared" si="0"/>
        <v>-1.392834215174954E-2</v>
      </c>
      <c r="H18" s="12"/>
      <c r="I18" s="12"/>
    </row>
    <row r="19" spans="2:9" x14ac:dyDescent="0.25">
      <c r="B19" s="1" t="s">
        <v>43</v>
      </c>
      <c r="E19" s="32">
        <v>142513</v>
      </c>
      <c r="F19" s="33">
        <v>144554</v>
      </c>
      <c r="G19" s="34">
        <f t="shared" si="0"/>
        <v>-1.4119291060780026E-2</v>
      </c>
      <c r="H19" s="12"/>
      <c r="I19" s="12"/>
    </row>
    <row r="20" spans="2:9" x14ac:dyDescent="0.25">
      <c r="B20" s="1" t="s">
        <v>44</v>
      </c>
      <c r="E20" s="32">
        <v>1805</v>
      </c>
      <c r="F20" s="33">
        <v>1879</v>
      </c>
      <c r="G20" s="34">
        <f t="shared" si="0"/>
        <v>-3.9382650345928694E-2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28</v>
      </c>
      <c r="F28" s="4"/>
      <c r="H28" s="12"/>
      <c r="I28" s="12"/>
    </row>
    <row r="29" spans="2:9" x14ac:dyDescent="0.25">
      <c r="B29" s="70" t="s">
        <v>38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2019/IV</v>
      </c>
      <c r="F30" s="9" t="str">
        <f>+'KF-B'!$F$36</f>
        <v>2019/III</v>
      </c>
      <c r="G30" s="9" t="s">
        <v>13</v>
      </c>
      <c r="H30" s="12"/>
      <c r="I30" s="12"/>
    </row>
    <row r="31" spans="2:9" x14ac:dyDescent="0.25">
      <c r="B31" s="1" t="s">
        <v>39</v>
      </c>
      <c r="E31" s="32">
        <f t="shared" ref="E31:E36" si="1">+E15</f>
        <v>5522</v>
      </c>
      <c r="F31" s="33">
        <v>5491</v>
      </c>
      <c r="G31" s="34">
        <f t="shared" ref="G31:G36" si="2">IF(ISERROR($E31/F31),"-",$E31/F31-1)</f>
        <v>5.6456018940083119E-3</v>
      </c>
      <c r="H31" s="12"/>
      <c r="I31" s="12"/>
    </row>
    <row r="32" spans="2:9" x14ac:dyDescent="0.25">
      <c r="B32" s="1" t="s">
        <v>40</v>
      </c>
      <c r="E32" s="32">
        <f t="shared" si="1"/>
        <v>869</v>
      </c>
      <c r="F32" s="33">
        <v>892</v>
      </c>
      <c r="G32" s="34">
        <f t="shared" si="2"/>
        <v>-2.5784753363228718E-2</v>
      </c>
      <c r="H32" s="12"/>
      <c r="I32" s="12"/>
    </row>
    <row r="33" spans="2:9" x14ac:dyDescent="0.25">
      <c r="B33" s="1" t="s">
        <v>41</v>
      </c>
      <c r="E33" s="32">
        <f t="shared" si="1"/>
        <v>2492588</v>
      </c>
      <c r="F33" s="33">
        <v>2503523</v>
      </c>
      <c r="G33" s="34">
        <f t="shared" si="2"/>
        <v>-4.3678448330612962E-3</v>
      </c>
      <c r="H33" s="12"/>
      <c r="I33" s="12"/>
    </row>
    <row r="34" spans="2:9" x14ac:dyDescent="0.25">
      <c r="B34" s="1" t="s">
        <v>42</v>
      </c>
      <c r="E34" s="32">
        <f t="shared" si="1"/>
        <v>2350075</v>
      </c>
      <c r="F34" s="33">
        <v>2360320</v>
      </c>
      <c r="G34" s="34">
        <f t="shared" si="2"/>
        <v>-4.3405131507592287E-3</v>
      </c>
      <c r="H34" s="12"/>
      <c r="I34" s="12"/>
    </row>
    <row r="35" spans="2:9" x14ac:dyDescent="0.25">
      <c r="B35" s="1" t="s">
        <v>43</v>
      </c>
      <c r="E35" s="32">
        <f t="shared" si="1"/>
        <v>142513</v>
      </c>
      <c r="F35" s="33">
        <v>143203</v>
      </c>
      <c r="G35" s="34">
        <f t="shared" si="2"/>
        <v>-4.8183348114215763E-3</v>
      </c>
      <c r="H35" s="12"/>
      <c r="I35" s="12"/>
    </row>
    <row r="36" spans="2:9" x14ac:dyDescent="0.25">
      <c r="B36" s="1" t="s">
        <v>44</v>
      </c>
      <c r="E36" s="32">
        <f t="shared" si="1"/>
        <v>1805</v>
      </c>
      <c r="F36" s="33">
        <v>1832</v>
      </c>
      <c r="G36" s="34">
        <f t="shared" si="2"/>
        <v>-1.4737991266375539E-2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45</v>
      </c>
    </row>
    <row r="10" spans="2:10" x14ac:dyDescent="0.25">
      <c r="B10" s="69" t="s">
        <v>12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2019/IV</v>
      </c>
      <c r="I14" s="9" t="str">
        <f>+'KF-B'!F14</f>
        <v>2018/IV</v>
      </c>
      <c r="J14" s="9" t="s">
        <v>13</v>
      </c>
    </row>
    <row r="15" spans="2:10" x14ac:dyDescent="0.25">
      <c r="B15" s="5" t="s">
        <v>46</v>
      </c>
      <c r="C15" s="5"/>
      <c r="D15" s="5"/>
      <c r="E15" s="5"/>
      <c r="F15" s="5"/>
      <c r="G15" s="5"/>
      <c r="H15" s="17">
        <v>568.572</v>
      </c>
      <c r="I15" s="36">
        <v>561.34799999999996</v>
      </c>
      <c r="J15" s="37">
        <f>IF(ISERROR($H15/I15),"-",ABS($H15)/ABS(I15)-1)</f>
        <v>1.2869022424592425E-2</v>
      </c>
    </row>
    <row r="16" spans="2:10" x14ac:dyDescent="0.25">
      <c r="B16" s="1" t="s">
        <v>47</v>
      </c>
      <c r="H16" s="20">
        <v>60.957000000000001</v>
      </c>
      <c r="I16" s="25">
        <v>53.722000000000001</v>
      </c>
      <c r="J16" s="34">
        <f t="shared" ref="J16:J40" si="0">IF(ISERROR($H16/I16),"-",ABS($H16)/ABS(I16)-1)</f>
        <v>0.13467480734149873</v>
      </c>
    </row>
    <row r="17" spans="2:11" x14ac:dyDescent="0.25">
      <c r="B17" s="1" t="s">
        <v>48</v>
      </c>
      <c r="H17" s="20">
        <v>4.7590000000000003</v>
      </c>
      <c r="I17" s="25">
        <v>21.056999999999999</v>
      </c>
      <c r="J17" s="34">
        <f t="shared" si="0"/>
        <v>-0.77399439616279619</v>
      </c>
    </row>
    <row r="18" spans="2:11" x14ac:dyDescent="0.25">
      <c r="B18" s="5" t="s">
        <v>49</v>
      </c>
      <c r="C18" s="5"/>
      <c r="D18" s="5"/>
      <c r="E18" s="5"/>
      <c r="F18" s="5"/>
      <c r="G18" s="5"/>
      <c r="H18" s="17">
        <v>394.52699999999999</v>
      </c>
      <c r="I18" s="36">
        <v>385.51</v>
      </c>
      <c r="J18" s="37">
        <f t="shared" si="0"/>
        <v>2.3389795336048236E-2</v>
      </c>
    </row>
    <row r="19" spans="2:11" x14ac:dyDescent="0.25">
      <c r="B19" s="1" t="s">
        <v>50</v>
      </c>
      <c r="H19" s="20">
        <v>1.476</v>
      </c>
      <c r="I19" s="25">
        <v>57.401000000000003</v>
      </c>
      <c r="J19" s="34">
        <f t="shared" si="0"/>
        <v>-0.9742861622619815</v>
      </c>
    </row>
    <row r="20" spans="2:11" x14ac:dyDescent="0.25">
      <c r="B20" s="1" t="s">
        <v>51</v>
      </c>
      <c r="H20" s="20">
        <v>5.0000000000000001E-3</v>
      </c>
      <c r="I20" s="25">
        <v>1.167</v>
      </c>
      <c r="J20" s="34">
        <f t="shared" si="0"/>
        <v>-0.99571550985432733</v>
      </c>
    </row>
    <row r="21" spans="2:11" x14ac:dyDescent="0.25">
      <c r="B21" t="s">
        <v>52</v>
      </c>
      <c r="H21" s="20">
        <v>56.347000000000001</v>
      </c>
      <c r="I21" s="25">
        <v>60.075000000000003</v>
      </c>
      <c r="J21" s="34">
        <f t="shared" si="0"/>
        <v>-6.2055763628797389E-2</v>
      </c>
    </row>
    <row r="22" spans="2:11" ht="17.25" x14ac:dyDescent="0.3">
      <c r="B22" s="6" t="s">
        <v>53</v>
      </c>
      <c r="C22" s="6"/>
      <c r="D22" s="6"/>
      <c r="E22" s="6"/>
      <c r="F22" s="6"/>
      <c r="G22" s="6"/>
      <c r="H22" s="18">
        <v>1086.6430000000003</v>
      </c>
      <c r="I22" s="27">
        <v>1140.28</v>
      </c>
      <c r="J22" s="38">
        <f t="shared" si="0"/>
        <v>-4.7038446697302172E-2</v>
      </c>
      <c r="K22" s="12"/>
    </row>
    <row r="23" spans="2:11" x14ac:dyDescent="0.25">
      <c r="B23" s="19" t="s">
        <v>54</v>
      </c>
      <c r="C23" s="19"/>
      <c r="D23" s="19"/>
      <c r="E23" s="19"/>
      <c r="F23" s="19"/>
      <c r="G23" s="19"/>
      <c r="H23" s="20">
        <v>600.43899999999996</v>
      </c>
      <c r="I23" s="25">
        <v>595.21199999999999</v>
      </c>
      <c r="J23" s="34">
        <f t="shared" si="0"/>
        <v>8.7817449917004797E-3</v>
      </c>
    </row>
    <row r="24" spans="2:11" s="21" customFormat="1" x14ac:dyDescent="0.25">
      <c r="B24" s="21" t="s">
        <v>55</v>
      </c>
      <c r="H24" s="22">
        <v>428.53199999999998</v>
      </c>
      <c r="I24" s="23">
        <v>419.61599999999999</v>
      </c>
      <c r="J24" s="34">
        <f t="shared" si="0"/>
        <v>2.1247998169755089E-2</v>
      </c>
    </row>
    <row r="25" spans="2:11" s="21" customFormat="1" x14ac:dyDescent="0.25">
      <c r="B25" s="21" t="s">
        <v>56</v>
      </c>
      <c r="H25" s="22">
        <v>171.90700000000001</v>
      </c>
      <c r="I25" s="23">
        <v>175.596</v>
      </c>
      <c r="J25" s="34">
        <f t="shared" si="0"/>
        <v>-2.1008451217567559E-2</v>
      </c>
    </row>
    <row r="26" spans="2:11" x14ac:dyDescent="0.25">
      <c r="B26" s="1" t="s">
        <v>57</v>
      </c>
      <c r="H26" s="20">
        <v>59.22</v>
      </c>
      <c r="I26" s="25">
        <v>55.234000000000002</v>
      </c>
      <c r="J26" s="34">
        <f t="shared" si="0"/>
        <v>7.2165695042908373E-2</v>
      </c>
    </row>
    <row r="27" spans="2:11" ht="17.25" x14ac:dyDescent="0.3">
      <c r="B27" s="6" t="s">
        <v>58</v>
      </c>
      <c r="C27" s="6"/>
      <c r="D27" s="6"/>
      <c r="E27" s="6"/>
      <c r="F27" s="6"/>
      <c r="G27" s="6"/>
      <c r="H27" s="18">
        <v>426.98400000000026</v>
      </c>
      <c r="I27" s="27">
        <v>489.834</v>
      </c>
      <c r="J27" s="38">
        <f t="shared" si="0"/>
        <v>-0.12830877399282148</v>
      </c>
    </row>
    <row r="28" spans="2:11" x14ac:dyDescent="0.25">
      <c r="B28" s="1" t="s">
        <v>59</v>
      </c>
      <c r="H28" s="20">
        <v>43.448999999999998</v>
      </c>
      <c r="I28" s="25">
        <v>28.004999999999999</v>
      </c>
      <c r="J28" s="34">
        <f t="shared" si="0"/>
        <v>0.55147295125870377</v>
      </c>
    </row>
    <row r="29" spans="2:11" x14ac:dyDescent="0.25">
      <c r="B29" s="1" t="s">
        <v>60</v>
      </c>
      <c r="H29" s="20">
        <v>4.968</v>
      </c>
      <c r="I29" s="25">
        <v>16.927</v>
      </c>
      <c r="J29" s="34">
        <f t="shared" si="0"/>
        <v>-0.70650440125243685</v>
      </c>
    </row>
    <row r="30" spans="2:11" s="21" customFormat="1" x14ac:dyDescent="0.25">
      <c r="B30" s="21" t="s">
        <v>61</v>
      </c>
      <c r="H30" s="22">
        <v>4.3899999999999997</v>
      </c>
      <c r="I30" s="23">
        <v>17.001999999999999</v>
      </c>
      <c r="J30" s="34">
        <f t="shared" si="0"/>
        <v>-0.74179508293141982</v>
      </c>
    </row>
    <row r="31" spans="2:11" s="21" customFormat="1" x14ac:dyDescent="0.25">
      <c r="B31" s="21" t="s">
        <v>62</v>
      </c>
      <c r="H31" s="22">
        <v>0.57799999999999996</v>
      </c>
      <c r="I31" s="23">
        <v>-7.4999999999999997E-2</v>
      </c>
      <c r="J31" s="34">
        <f t="shared" si="0"/>
        <v>6.7066666666666661</v>
      </c>
    </row>
    <row r="32" spans="2:11" x14ac:dyDescent="0.25">
      <c r="B32" s="1" t="s">
        <v>63</v>
      </c>
      <c r="H32" s="20">
        <v>-2.9670000000000001</v>
      </c>
      <c r="I32" s="25">
        <v>-0.14599999999999999</v>
      </c>
      <c r="J32" s="34">
        <f t="shared" si="0"/>
        <v>19.32191780821918</v>
      </c>
    </row>
    <row r="33" spans="2:10" x14ac:dyDescent="0.25">
      <c r="B33" s="1" t="s">
        <v>64</v>
      </c>
      <c r="H33" s="20">
        <v>10.358000000000001</v>
      </c>
      <c r="I33" s="25">
        <v>17.855</v>
      </c>
      <c r="J33" s="34">
        <f t="shared" si="0"/>
        <v>-0.41988238588630633</v>
      </c>
    </row>
    <row r="34" spans="2:10" x14ac:dyDescent="0.25">
      <c r="B34" s="1" t="s">
        <v>65</v>
      </c>
      <c r="H34" s="20">
        <v>94.613</v>
      </c>
      <c r="I34" s="25">
        <v>22.556000000000001</v>
      </c>
      <c r="J34" s="34">
        <f t="shared" si="0"/>
        <v>3.1945823727611273</v>
      </c>
    </row>
    <row r="35" spans="2:10" x14ac:dyDescent="0.25">
      <c r="B35" s="1" t="s">
        <v>66</v>
      </c>
      <c r="H35" s="20">
        <v>-52.790999999999997</v>
      </c>
      <c r="I35" s="25">
        <v>-43.273000000000003</v>
      </c>
      <c r="J35" s="34">
        <f t="shared" si="0"/>
        <v>0.21995239525801291</v>
      </c>
    </row>
    <row r="36" spans="2:10" ht="17.25" x14ac:dyDescent="0.3">
      <c r="B36" s="6" t="s">
        <v>67</v>
      </c>
      <c r="C36" s="6"/>
      <c r="D36" s="6"/>
      <c r="E36" s="6"/>
      <c r="F36" s="6"/>
      <c r="G36" s="6"/>
      <c r="H36" s="18">
        <v>412.99800000000022</v>
      </c>
      <c r="I36" s="27">
        <v>406.47599999999994</v>
      </c>
      <c r="J36" s="38">
        <f t="shared" si="0"/>
        <v>1.6045227762525371E-2</v>
      </c>
    </row>
    <row r="37" spans="2:10" x14ac:dyDescent="0.25">
      <c r="B37" s="1" t="s">
        <v>68</v>
      </c>
      <c r="H37" s="20">
        <v>59.41</v>
      </c>
      <c r="I37" s="25">
        <v>73.087000000000003</v>
      </c>
      <c r="J37" s="34">
        <f t="shared" si="0"/>
        <v>-0.187133142692955</v>
      </c>
    </row>
    <row r="38" spans="2:10" x14ac:dyDescent="0.25">
      <c r="B38" s="5" t="s">
        <v>69</v>
      </c>
      <c r="C38" s="5"/>
      <c r="D38" s="5"/>
      <c r="E38" s="5"/>
      <c r="F38" s="5"/>
      <c r="G38" s="5"/>
      <c r="H38" s="17">
        <v>353.58800000000019</v>
      </c>
      <c r="I38" s="36">
        <v>333.38899999999995</v>
      </c>
      <c r="J38" s="37">
        <f t="shared" si="0"/>
        <v>6.0586881990708275E-2</v>
      </c>
    </row>
    <row r="39" spans="2:10" x14ac:dyDescent="0.25">
      <c r="B39" s="1" t="s">
        <v>70</v>
      </c>
      <c r="H39" s="10">
        <v>1.423</v>
      </c>
      <c r="I39" s="11">
        <v>1.1120000000000001</v>
      </c>
      <c r="J39" s="34">
        <f t="shared" si="0"/>
        <v>0.27967625899280568</v>
      </c>
    </row>
    <row r="40" spans="2:10" s="24" customFormat="1" ht="17.25" x14ac:dyDescent="0.3">
      <c r="B40" s="6" t="s">
        <v>71</v>
      </c>
      <c r="C40" s="6"/>
      <c r="D40" s="6"/>
      <c r="E40" s="6"/>
      <c r="F40" s="6"/>
      <c r="G40" s="6"/>
      <c r="H40" s="18">
        <v>352.16500000000019</v>
      </c>
      <c r="I40" s="27">
        <v>332.27699999999993</v>
      </c>
      <c r="J40" s="38">
        <f t="shared" si="0"/>
        <v>5.9853676300196224E-2</v>
      </c>
    </row>
    <row r="41" spans="2:10" x14ac:dyDescent="0.25">
      <c r="I41" s="35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72</v>
      </c>
    </row>
    <row r="10" spans="2:11" x14ac:dyDescent="0.25">
      <c r="B10" s="69" t="s">
        <v>12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2019/IV</v>
      </c>
      <c r="G14" s="9" t="str">
        <f>+'KF-B'!F14</f>
        <v>2018/IV</v>
      </c>
      <c r="H14" s="9" t="s">
        <v>13</v>
      </c>
      <c r="I14" s="9" t="str">
        <f>+'KF-B'!$F$36</f>
        <v>2019/III</v>
      </c>
      <c r="J14" s="9" t="s">
        <v>13</v>
      </c>
    </row>
    <row r="15" spans="2:11" s="19" customFormat="1" x14ac:dyDescent="0.25">
      <c r="B15" s="19" t="s">
        <v>73</v>
      </c>
      <c r="F15" s="20">
        <v>5611.8429999999998</v>
      </c>
      <c r="G15" s="25">
        <v>5748.0429999999997</v>
      </c>
      <c r="H15" s="34">
        <f>IF(ISERROR($F15/G15),"-",ABS($F15)/ABS(G15)-1)</f>
        <v>-2.369502107064958E-2</v>
      </c>
      <c r="I15" s="25">
        <v>5341.009</v>
      </c>
      <c r="J15" s="34">
        <f>IF(ISERROR($F15/I15),"-",ABS($F15)/ABS(I15)-1)</f>
        <v>5.0708396110173082E-2</v>
      </c>
      <c r="K15" s="25"/>
    </row>
    <row r="16" spans="2:11" s="19" customFormat="1" x14ac:dyDescent="0.25">
      <c r="B16" s="19" t="s">
        <v>74</v>
      </c>
      <c r="F16" s="20">
        <v>80.534000000000006</v>
      </c>
      <c r="G16" s="25">
        <v>73.867999999999995</v>
      </c>
      <c r="H16" s="34">
        <f t="shared" ref="H16:H57" si="0">IF(ISERROR($F16/G16),"-",ABS($F16)/ABS(G16)-1)</f>
        <v>9.0242053392538102E-2</v>
      </c>
      <c r="I16" s="25">
        <v>93.665000000000006</v>
      </c>
      <c r="J16" s="34">
        <f t="shared" ref="J16:J57" si="1">IF(ISERROR($F16/I16),"-",ABS($F16)/ABS(I16)-1)</f>
        <v>-0.14019110660332035</v>
      </c>
      <c r="K16" s="25"/>
    </row>
    <row r="17" spans="2:11" s="21" customFormat="1" x14ac:dyDescent="0.25">
      <c r="B17" s="21" t="s">
        <v>75</v>
      </c>
      <c r="F17" s="22">
        <v>80.534000000000006</v>
      </c>
      <c r="G17" s="23">
        <v>73.867999999999995</v>
      </c>
      <c r="H17" s="34">
        <f t="shared" si="0"/>
        <v>9.0242053392538102E-2</v>
      </c>
      <c r="I17" s="23">
        <v>90.662000000000006</v>
      </c>
      <c r="J17" s="34">
        <f t="shared" si="1"/>
        <v>-0.11171163221636404</v>
      </c>
      <c r="K17" s="23"/>
    </row>
    <row r="18" spans="2:11" s="21" customFormat="1" x14ac:dyDescent="0.25">
      <c r="B18" s="21" t="s">
        <v>76</v>
      </c>
      <c r="F18" s="22">
        <v>0</v>
      </c>
      <c r="G18" s="23">
        <v>0</v>
      </c>
      <c r="H18" s="34" t="str">
        <f t="shared" si="0"/>
        <v>-</v>
      </c>
      <c r="I18" s="23">
        <v>0</v>
      </c>
      <c r="J18" s="34" t="str">
        <f t="shared" si="1"/>
        <v>-</v>
      </c>
      <c r="K18" s="23"/>
    </row>
    <row r="19" spans="2:11" s="21" customFormat="1" x14ac:dyDescent="0.25">
      <c r="B19" s="21" t="s">
        <v>77</v>
      </c>
      <c r="F19" s="22">
        <v>0</v>
      </c>
      <c r="G19" s="23">
        <v>0</v>
      </c>
      <c r="H19" s="34" t="str">
        <f t="shared" si="0"/>
        <v>-</v>
      </c>
      <c r="I19" s="23">
        <v>3.0030000000000001</v>
      </c>
      <c r="J19" s="34">
        <f t="shared" si="1"/>
        <v>-1</v>
      </c>
      <c r="K19" s="23"/>
    </row>
    <row r="20" spans="2:11" s="19" customFormat="1" x14ac:dyDescent="0.25">
      <c r="B20" s="19" t="s">
        <v>78</v>
      </c>
      <c r="F20" s="20">
        <v>72.147000000000006</v>
      </c>
      <c r="G20" s="25">
        <v>83.335999999999999</v>
      </c>
      <c r="H20" s="34">
        <f t="shared" si="0"/>
        <v>-0.13426370356148598</v>
      </c>
      <c r="I20" s="25">
        <v>80.168999999999997</v>
      </c>
      <c r="J20" s="34">
        <f t="shared" si="1"/>
        <v>-0.10006361561201949</v>
      </c>
      <c r="K20" s="25"/>
    </row>
    <row r="21" spans="2:11" s="19" customFormat="1" x14ac:dyDescent="0.25">
      <c r="B21" s="21" t="s">
        <v>76</v>
      </c>
      <c r="C21" s="21"/>
      <c r="D21" s="21"/>
      <c r="E21" s="21"/>
      <c r="F21" s="22">
        <v>40.515000000000001</v>
      </c>
      <c r="G21" s="23">
        <v>48.570999999999998</v>
      </c>
      <c r="H21" s="34">
        <f t="shared" si="0"/>
        <v>-0.1658602870025323</v>
      </c>
      <c r="I21" s="23">
        <v>48.298999999999999</v>
      </c>
      <c r="J21" s="34">
        <f t="shared" si="1"/>
        <v>-0.16116275699289839</v>
      </c>
      <c r="K21" s="23"/>
    </row>
    <row r="22" spans="2:11" s="19" customFormat="1" x14ac:dyDescent="0.25">
      <c r="B22" s="21" t="s">
        <v>77</v>
      </c>
      <c r="C22" s="21"/>
      <c r="D22" s="21"/>
      <c r="E22" s="21"/>
      <c r="F22" s="22">
        <v>31.632000000000001</v>
      </c>
      <c r="G22" s="23">
        <v>34.765000000000001</v>
      </c>
      <c r="H22" s="34">
        <f t="shared" si="0"/>
        <v>-9.0119372932547126E-2</v>
      </c>
      <c r="I22" s="23">
        <v>31.87</v>
      </c>
      <c r="J22" s="34">
        <f t="shared" si="1"/>
        <v>-7.4678380922497123E-3</v>
      </c>
      <c r="K22" s="23"/>
    </row>
    <row r="23" spans="2:11" s="19" customFormat="1" x14ac:dyDescent="0.25">
      <c r="B23" s="19" t="s">
        <v>79</v>
      </c>
      <c r="F23" s="20">
        <v>5536.0599999999995</v>
      </c>
      <c r="G23" s="25">
        <v>5000.4290000000001</v>
      </c>
      <c r="H23" s="34">
        <f t="shared" si="0"/>
        <v>0.10711700936059665</v>
      </c>
      <c r="I23" s="25">
        <v>5716.7710000000006</v>
      </c>
      <c r="J23" s="34">
        <f t="shared" si="1"/>
        <v>-3.1610676726424924E-2</v>
      </c>
      <c r="K23" s="25"/>
    </row>
    <row r="24" spans="2:11" s="21" customFormat="1" x14ac:dyDescent="0.25">
      <c r="B24" s="21" t="s">
        <v>76</v>
      </c>
      <c r="F24" s="22">
        <v>1797.48</v>
      </c>
      <c r="G24" s="23">
        <v>1234.596</v>
      </c>
      <c r="H24" s="34">
        <f t="shared" si="0"/>
        <v>0.45592566313190708</v>
      </c>
      <c r="I24" s="23">
        <v>1791.864</v>
      </c>
      <c r="J24" s="34">
        <f t="shared" si="1"/>
        <v>3.1341664322739327E-3</v>
      </c>
      <c r="K24" s="23"/>
    </row>
    <row r="25" spans="2:11" s="21" customFormat="1" x14ac:dyDescent="0.25">
      <c r="B25" s="21" t="s">
        <v>77</v>
      </c>
      <c r="F25" s="22">
        <v>3738.58</v>
      </c>
      <c r="G25" s="23">
        <v>3765.8330000000001</v>
      </c>
      <c r="H25" s="34">
        <f t="shared" si="0"/>
        <v>-7.2369114615544738E-3</v>
      </c>
      <c r="I25" s="23">
        <v>3924.9070000000002</v>
      </c>
      <c r="J25" s="34">
        <f t="shared" si="1"/>
        <v>-4.7472971971055711E-2</v>
      </c>
      <c r="K25" s="23"/>
    </row>
    <row r="26" spans="2:11" s="19" customFormat="1" x14ac:dyDescent="0.25">
      <c r="B26" s="19" t="s">
        <v>80</v>
      </c>
      <c r="F26" s="20">
        <v>42513.294000000002</v>
      </c>
      <c r="G26" s="25">
        <v>41820.850999999995</v>
      </c>
      <c r="H26" s="34">
        <f t="shared" si="0"/>
        <v>1.6557362737549486E-2</v>
      </c>
      <c r="I26" s="25">
        <v>42829.588000000003</v>
      </c>
      <c r="J26" s="34">
        <f t="shared" si="1"/>
        <v>-7.3849414568265548E-3</v>
      </c>
      <c r="K26" s="25"/>
    </row>
    <row r="27" spans="2:11" s="19" customFormat="1" x14ac:dyDescent="0.25">
      <c r="B27" s="21" t="s">
        <v>81</v>
      </c>
      <c r="C27" s="21"/>
      <c r="D27" s="21"/>
      <c r="E27" s="21"/>
      <c r="F27" s="22">
        <v>0</v>
      </c>
      <c r="G27" s="23">
        <v>0</v>
      </c>
      <c r="H27" s="34" t="str">
        <f t="shared" si="0"/>
        <v>-</v>
      </c>
      <c r="I27" s="23">
        <v>0</v>
      </c>
      <c r="J27" s="34" t="str">
        <f t="shared" si="1"/>
        <v>-</v>
      </c>
      <c r="K27" s="23"/>
    </row>
    <row r="28" spans="2:11" s="19" customFormat="1" x14ac:dyDescent="0.25">
      <c r="B28" s="21" t="s">
        <v>82</v>
      </c>
      <c r="C28" s="21"/>
      <c r="D28" s="21"/>
      <c r="E28" s="21"/>
      <c r="F28" s="22">
        <v>614.42999999999995</v>
      </c>
      <c r="G28" s="23">
        <v>581.36699999999996</v>
      </c>
      <c r="H28" s="34">
        <f t="shared" si="0"/>
        <v>5.6871133036446864E-2</v>
      </c>
      <c r="I28" s="23">
        <v>667.29</v>
      </c>
      <c r="J28" s="34">
        <f t="shared" si="1"/>
        <v>-7.9215933102549152E-2</v>
      </c>
      <c r="K28" s="23"/>
    </row>
    <row r="29" spans="2:11" s="19" customFormat="1" x14ac:dyDescent="0.25">
      <c r="B29" s="21" t="s">
        <v>18</v>
      </c>
      <c r="C29" s="21"/>
      <c r="D29" s="21"/>
      <c r="E29" s="21"/>
      <c r="F29" s="22">
        <v>41898.864000000001</v>
      </c>
      <c r="G29" s="23">
        <v>41239.483999999997</v>
      </c>
      <c r="H29" s="34">
        <f t="shared" si="0"/>
        <v>1.5989045837722093E-2</v>
      </c>
      <c r="I29" s="23">
        <v>42162.298000000003</v>
      </c>
      <c r="J29" s="34">
        <f t="shared" si="1"/>
        <v>-6.2480939724870455E-3</v>
      </c>
      <c r="K29" s="25"/>
    </row>
    <row r="30" spans="2:11" s="19" customFormat="1" x14ac:dyDescent="0.25">
      <c r="B30" s="19" t="s">
        <v>83</v>
      </c>
      <c r="F30" s="20">
        <v>1157.742</v>
      </c>
      <c r="G30" s="25">
        <v>735.49900000000002</v>
      </c>
      <c r="H30" s="34">
        <f t="shared" si="0"/>
        <v>0.57409051541878364</v>
      </c>
      <c r="I30" s="25">
        <v>940.22699999999998</v>
      </c>
      <c r="J30" s="34">
        <f t="shared" si="1"/>
        <v>0.2313430692800782</v>
      </c>
      <c r="K30" s="25"/>
    </row>
    <row r="31" spans="2:11" s="19" customFormat="1" x14ac:dyDescent="0.25">
      <c r="B31" s="19" t="s">
        <v>84</v>
      </c>
      <c r="F31" s="20">
        <v>869.01</v>
      </c>
      <c r="G31" s="25">
        <v>864.51700000000005</v>
      </c>
      <c r="H31" s="34">
        <f t="shared" si="0"/>
        <v>5.1971216297654887E-3</v>
      </c>
      <c r="I31" s="25">
        <v>805.39599999999996</v>
      </c>
      <c r="J31" s="34">
        <f t="shared" si="1"/>
        <v>7.8984747875579187E-2</v>
      </c>
      <c r="K31" s="25"/>
    </row>
    <row r="32" spans="2:11" s="19" customFormat="1" x14ac:dyDescent="0.25">
      <c r="B32" s="19" t="s">
        <v>75</v>
      </c>
      <c r="F32" s="20">
        <v>100.57</v>
      </c>
      <c r="G32" s="25">
        <v>124.10599999999999</v>
      </c>
      <c r="H32" s="34">
        <f t="shared" si="0"/>
        <v>-0.18964433629316879</v>
      </c>
      <c r="I32" s="25">
        <v>119.13500000000001</v>
      </c>
      <c r="J32" s="34">
        <f t="shared" si="1"/>
        <v>-0.15583161959122016</v>
      </c>
      <c r="K32" s="25"/>
    </row>
    <row r="33" spans="2:11" s="19" customFormat="1" x14ac:dyDescent="0.25">
      <c r="B33" s="19" t="s">
        <v>17</v>
      </c>
      <c r="F33" s="20">
        <v>186.61199999999999</v>
      </c>
      <c r="G33" s="25">
        <v>408.74799999999999</v>
      </c>
      <c r="H33" s="34">
        <f t="shared" si="0"/>
        <v>-0.54345464687288991</v>
      </c>
      <c r="I33" s="25">
        <v>196.56800000000001</v>
      </c>
      <c r="J33" s="34">
        <f t="shared" si="1"/>
        <v>-5.0649139229172691E-2</v>
      </c>
      <c r="K33" s="25"/>
    </row>
    <row r="34" spans="2:11" s="19" customFormat="1" x14ac:dyDescent="0.25">
      <c r="B34" s="19" t="s">
        <v>85</v>
      </c>
      <c r="F34" s="20">
        <v>42.557000000000002</v>
      </c>
      <c r="G34" s="25">
        <v>44.301000000000002</v>
      </c>
      <c r="H34" s="34">
        <f t="shared" si="0"/>
        <v>-3.9367057177038922E-2</v>
      </c>
      <c r="I34" s="25">
        <v>46.621000000000002</v>
      </c>
      <c r="J34" s="34">
        <f t="shared" si="1"/>
        <v>-8.7171017352695168E-2</v>
      </c>
      <c r="K34" s="25"/>
    </row>
    <row r="35" spans="2:11" s="19" customFormat="1" x14ac:dyDescent="0.25">
      <c r="B35" s="19" t="s">
        <v>86</v>
      </c>
      <c r="F35" s="20">
        <v>958.36900000000003</v>
      </c>
      <c r="G35" s="25">
        <v>979.83299999999997</v>
      </c>
      <c r="H35" s="34">
        <f t="shared" si="0"/>
        <v>-2.1905773738994272E-2</v>
      </c>
      <c r="I35" s="25">
        <v>970.173</v>
      </c>
      <c r="J35" s="34">
        <f t="shared" si="1"/>
        <v>-1.2166902191670936E-2</v>
      </c>
      <c r="K35" s="25"/>
    </row>
    <row r="36" spans="2:11" s="19" customFormat="1" x14ac:dyDescent="0.25">
      <c r="B36" s="19" t="s">
        <v>87</v>
      </c>
      <c r="F36" s="20">
        <v>366.56099999999998</v>
      </c>
      <c r="G36" s="25">
        <v>361.50200000000001</v>
      </c>
      <c r="H36" s="34">
        <f t="shared" si="0"/>
        <v>1.399439007253056E-2</v>
      </c>
      <c r="I36" s="25">
        <v>357.28500000000003</v>
      </c>
      <c r="J36" s="34">
        <f t="shared" si="1"/>
        <v>2.5962466938158402E-2</v>
      </c>
      <c r="K36" s="25"/>
    </row>
    <row r="37" spans="2:11" s="19" customFormat="1" x14ac:dyDescent="0.25">
      <c r="B37" s="19" t="s">
        <v>88</v>
      </c>
      <c r="F37" s="20">
        <v>1846.0820000000001</v>
      </c>
      <c r="G37" s="25">
        <v>1922.5940000000001</v>
      </c>
      <c r="H37" s="34">
        <f t="shared" si="0"/>
        <v>-3.9796233630189137E-2</v>
      </c>
      <c r="I37" s="25">
        <v>1861.0830000000001</v>
      </c>
      <c r="J37" s="34">
        <f t="shared" si="1"/>
        <v>-8.0603605535056744E-3</v>
      </c>
      <c r="K37" s="25"/>
    </row>
    <row r="38" spans="2:11" s="6" customFormat="1" ht="17.25" x14ac:dyDescent="0.3">
      <c r="B38" s="19" t="s">
        <v>89</v>
      </c>
      <c r="C38" s="19"/>
      <c r="D38" s="19"/>
      <c r="E38" s="19"/>
      <c r="F38" s="20">
        <v>238.953</v>
      </c>
      <c r="G38" s="25">
        <v>210.822</v>
      </c>
      <c r="H38" s="34">
        <f t="shared" si="0"/>
        <v>0.13343484076614387</v>
      </c>
      <c r="I38" s="25">
        <v>251.61699999999999</v>
      </c>
      <c r="J38" s="34">
        <f t="shared" si="1"/>
        <v>-5.0330462568109469E-2</v>
      </c>
      <c r="K38" s="39"/>
    </row>
    <row r="39" spans="2:11" s="19" customFormat="1" ht="17.25" x14ac:dyDescent="0.3">
      <c r="B39" s="6" t="s">
        <v>90</v>
      </c>
      <c r="C39" s="6"/>
      <c r="D39" s="6"/>
      <c r="E39" s="6"/>
      <c r="F39" s="18">
        <v>59580.334000000003</v>
      </c>
      <c r="G39" s="39">
        <v>58378.448999999993</v>
      </c>
      <c r="H39" s="38">
        <f t="shared" si="0"/>
        <v>2.0587820001864099E-2</v>
      </c>
      <c r="I39" s="39">
        <v>59609.307000000008</v>
      </c>
      <c r="J39" s="38">
        <f t="shared" si="1"/>
        <v>-4.860482608866068E-4</v>
      </c>
      <c r="K39" s="25"/>
    </row>
    <row r="40" spans="2:11" s="19" customFormat="1" x14ac:dyDescent="0.25">
      <c r="B40" s="19" t="s">
        <v>91</v>
      </c>
      <c r="F40" s="20">
        <v>83.147999999999996</v>
      </c>
      <c r="G40" s="25">
        <v>75.781999999999996</v>
      </c>
      <c r="H40" s="34">
        <f t="shared" si="0"/>
        <v>9.7199862764244749E-2</v>
      </c>
      <c r="I40" s="25">
        <v>94.879000000000005</v>
      </c>
      <c r="J40" s="34">
        <f t="shared" si="1"/>
        <v>-0.12364169099590017</v>
      </c>
      <c r="K40" s="25"/>
    </row>
    <row r="41" spans="2:11" s="21" customFormat="1" x14ac:dyDescent="0.25">
      <c r="B41" s="19" t="s">
        <v>92</v>
      </c>
      <c r="C41" s="19"/>
      <c r="D41" s="19"/>
      <c r="E41" s="19"/>
      <c r="F41" s="20">
        <v>51634.557999999997</v>
      </c>
      <c r="G41" s="25">
        <v>51018.167999999998</v>
      </c>
      <c r="H41" s="34">
        <f t="shared" si="0"/>
        <v>1.2081774476888407E-2</v>
      </c>
      <c r="I41" s="25">
        <v>51550.462000000007</v>
      </c>
      <c r="J41" s="34">
        <f t="shared" si="1"/>
        <v>1.6313335853321842E-3</v>
      </c>
      <c r="K41" s="23"/>
    </row>
    <row r="42" spans="2:11" s="21" customFormat="1" x14ac:dyDescent="0.25">
      <c r="B42" s="21" t="s">
        <v>93</v>
      </c>
      <c r="F42" s="22">
        <v>1930.4079999999999</v>
      </c>
      <c r="G42" s="23">
        <v>3963.915</v>
      </c>
      <c r="H42" s="34">
        <f t="shared" si="0"/>
        <v>-0.51300469359206746</v>
      </c>
      <c r="I42" s="23">
        <v>2471.6579999999999</v>
      </c>
      <c r="J42" s="34">
        <f t="shared" si="1"/>
        <v>-0.21898256150325002</v>
      </c>
      <c r="K42" s="23"/>
    </row>
    <row r="43" spans="2:11" s="21" customFormat="1" x14ac:dyDescent="0.25">
      <c r="B43" s="21" t="s">
        <v>94</v>
      </c>
      <c r="F43" s="22">
        <v>350.23700000000002</v>
      </c>
      <c r="G43" s="23">
        <v>390.58199999999999</v>
      </c>
      <c r="H43" s="34">
        <f t="shared" si="0"/>
        <v>-0.10329457066633885</v>
      </c>
      <c r="I43" s="23">
        <v>380.89699999999999</v>
      </c>
      <c r="J43" s="34">
        <f t="shared" si="1"/>
        <v>-8.0494201844593105E-2</v>
      </c>
      <c r="K43" s="23"/>
    </row>
    <row r="44" spans="2:11" s="21" customFormat="1" x14ac:dyDescent="0.25">
      <c r="B44" s="21" t="s">
        <v>21</v>
      </c>
      <c r="F44" s="22">
        <v>45755.911</v>
      </c>
      <c r="G44" s="23">
        <v>43232.59</v>
      </c>
      <c r="H44" s="34">
        <f t="shared" si="0"/>
        <v>5.8366176997492136E-2</v>
      </c>
      <c r="I44" s="23">
        <v>44764.936000000002</v>
      </c>
      <c r="J44" s="34">
        <f t="shared" si="1"/>
        <v>2.2137304072097796E-2</v>
      </c>
      <c r="K44" s="23"/>
    </row>
    <row r="45" spans="2:11" s="21" customFormat="1" x14ac:dyDescent="0.25">
      <c r="B45" s="21" t="s">
        <v>95</v>
      </c>
      <c r="F45" s="22">
        <v>3144.4169999999999</v>
      </c>
      <c r="G45" s="23">
        <v>2873.6529999999998</v>
      </c>
      <c r="H45" s="34">
        <f t="shared" si="0"/>
        <v>9.422292809883448E-2</v>
      </c>
      <c r="I45" s="23">
        <v>3329.2809999999999</v>
      </c>
      <c r="J45" s="34">
        <f t="shared" si="1"/>
        <v>-5.5526703813826517E-2</v>
      </c>
      <c r="K45" s="23"/>
    </row>
    <row r="46" spans="2:11" x14ac:dyDescent="0.25">
      <c r="B46" s="21" t="s">
        <v>96</v>
      </c>
      <c r="C46" s="21"/>
      <c r="D46" s="21"/>
      <c r="E46" s="21"/>
      <c r="F46" s="22">
        <v>453.58499999999998</v>
      </c>
      <c r="G46" s="23">
        <v>557.428</v>
      </c>
      <c r="H46" s="34">
        <f t="shared" si="0"/>
        <v>-0.18628952976886703</v>
      </c>
      <c r="I46" s="23">
        <v>603.69000000000005</v>
      </c>
      <c r="J46" s="34">
        <f t="shared" si="1"/>
        <v>-0.24864582815683556</v>
      </c>
      <c r="K46" s="11"/>
    </row>
    <row r="47" spans="2:11" x14ac:dyDescent="0.25">
      <c r="B47" s="19" t="s">
        <v>75</v>
      </c>
      <c r="F47" s="22">
        <v>199.495</v>
      </c>
      <c r="G47" s="11">
        <v>131.33699999999999</v>
      </c>
      <c r="H47" s="34">
        <f t="shared" si="0"/>
        <v>0.51895505455431468</v>
      </c>
      <c r="I47" s="11">
        <v>238.06299999999999</v>
      </c>
      <c r="J47" s="34">
        <f t="shared" si="1"/>
        <v>-0.16200753582034999</v>
      </c>
      <c r="K47" s="11"/>
    </row>
    <row r="48" spans="2:11" x14ac:dyDescent="0.25">
      <c r="B48" s="19" t="s">
        <v>97</v>
      </c>
      <c r="F48" s="22">
        <v>610.69500000000005</v>
      </c>
      <c r="G48" s="11">
        <v>592.21699999999998</v>
      </c>
      <c r="H48" s="34">
        <f t="shared" si="0"/>
        <v>3.1201400837868709E-2</v>
      </c>
      <c r="I48" s="11">
        <v>609.59</v>
      </c>
      <c r="J48" s="34">
        <f t="shared" si="1"/>
        <v>1.812693777785146E-3</v>
      </c>
      <c r="K48" s="11"/>
    </row>
    <row r="49" spans="2:11" x14ac:dyDescent="0.25">
      <c r="B49" s="1" t="s">
        <v>98</v>
      </c>
      <c r="F49" s="22">
        <v>475.892</v>
      </c>
      <c r="G49" s="11">
        <v>500.52</v>
      </c>
      <c r="H49" s="34">
        <f t="shared" si="0"/>
        <v>-4.9204826979940886E-2</v>
      </c>
      <c r="I49" s="11">
        <v>478.03800000000001</v>
      </c>
      <c r="J49" s="34">
        <f t="shared" si="1"/>
        <v>-4.489182868307573E-3</v>
      </c>
      <c r="K49" s="11"/>
    </row>
    <row r="50" spans="2:11" x14ac:dyDescent="0.25">
      <c r="B50" s="19" t="s">
        <v>99</v>
      </c>
      <c r="F50" s="22">
        <v>345.78199999999998</v>
      </c>
      <c r="G50" s="11">
        <v>285.05399999999997</v>
      </c>
      <c r="H50" s="34">
        <f t="shared" si="0"/>
        <v>0.21304033621699747</v>
      </c>
      <c r="I50" s="11">
        <v>352.61</v>
      </c>
      <c r="J50" s="34">
        <f t="shared" si="1"/>
        <v>-1.9364170046226814E-2</v>
      </c>
      <c r="K50" s="11"/>
    </row>
    <row r="51" spans="2:11" s="6" customFormat="1" ht="17.25" x14ac:dyDescent="0.3">
      <c r="B51" s="19" t="s">
        <v>100</v>
      </c>
      <c r="C51" s="1"/>
      <c r="D51" s="1"/>
      <c r="E51" s="1"/>
      <c r="F51" s="22">
        <v>226.26300000000001</v>
      </c>
      <c r="G51" s="11">
        <v>195.84299999999999</v>
      </c>
      <c r="H51" s="34">
        <f t="shared" si="0"/>
        <v>0.15532850293347233</v>
      </c>
      <c r="I51" s="11">
        <v>211.035</v>
      </c>
      <c r="J51" s="34">
        <f t="shared" si="1"/>
        <v>7.2158646669983728E-2</v>
      </c>
      <c r="K51" s="39"/>
    </row>
    <row r="52" spans="2:11" ht="17.25" x14ac:dyDescent="0.3">
      <c r="B52" s="6" t="s">
        <v>101</v>
      </c>
      <c r="C52" s="6"/>
      <c r="D52" s="6"/>
      <c r="E52" s="6"/>
      <c r="F52" s="18">
        <v>53575.832999999999</v>
      </c>
      <c r="G52" s="39">
        <v>52798.920999999988</v>
      </c>
      <c r="H52" s="38">
        <f t="shared" si="0"/>
        <v>1.4714543124849211E-2</v>
      </c>
      <c r="I52" s="39">
        <v>53534.677000000011</v>
      </c>
      <c r="J52" s="38">
        <f t="shared" si="1"/>
        <v>7.6877273397935042E-4</v>
      </c>
      <c r="K52" s="25"/>
    </row>
    <row r="53" spans="2:11" x14ac:dyDescent="0.25">
      <c r="B53" s="19" t="s">
        <v>102</v>
      </c>
      <c r="C53" s="19"/>
      <c r="D53" s="19"/>
      <c r="E53" s="19"/>
      <c r="F53" s="20">
        <v>5431.1229999999996</v>
      </c>
      <c r="G53" s="25">
        <v>5256.69</v>
      </c>
      <c r="H53" s="34">
        <f t="shared" si="0"/>
        <v>3.3183048648484093E-2</v>
      </c>
      <c r="I53" s="25">
        <v>5491.835</v>
      </c>
      <c r="J53" s="34">
        <f t="shared" si="1"/>
        <v>-1.1054957040770641E-2</v>
      </c>
      <c r="K53" s="25"/>
    </row>
    <row r="54" spans="2:11" x14ac:dyDescent="0.25">
      <c r="B54" s="19" t="s">
        <v>143</v>
      </c>
      <c r="C54" s="19"/>
      <c r="D54" s="19"/>
      <c r="E54" s="19"/>
      <c r="F54" s="20">
        <v>561.46</v>
      </c>
      <c r="G54" s="25">
        <v>311.85300000000001</v>
      </c>
      <c r="H54" s="34">
        <f t="shared" si="0"/>
        <v>0.80039954722256978</v>
      </c>
      <c r="I54" s="25">
        <v>572.476</v>
      </c>
      <c r="J54" s="34">
        <f t="shared" si="1"/>
        <v>-1.9242728079430393E-2</v>
      </c>
      <c r="K54" s="25"/>
    </row>
    <row r="55" spans="2:11" s="6" customFormat="1" ht="17.25" x14ac:dyDescent="0.3">
      <c r="B55" s="19" t="s">
        <v>104</v>
      </c>
      <c r="C55" s="19"/>
      <c r="D55" s="19"/>
      <c r="E55" s="19"/>
      <c r="F55" s="20">
        <v>11.917999999999999</v>
      </c>
      <c r="G55" s="25">
        <v>10.984999999999999</v>
      </c>
      <c r="H55" s="34">
        <f t="shared" si="0"/>
        <v>8.4934000910332319E-2</v>
      </c>
      <c r="I55" s="25">
        <v>10.319000000000001</v>
      </c>
      <c r="J55" s="34">
        <f t="shared" si="1"/>
        <v>0.1549568756662465</v>
      </c>
      <c r="K55" s="27"/>
    </row>
    <row r="56" spans="2:11" s="6" customFormat="1" ht="17.25" x14ac:dyDescent="0.3">
      <c r="B56" s="6" t="s">
        <v>105</v>
      </c>
      <c r="F56" s="18">
        <v>6004.5009999999993</v>
      </c>
      <c r="G56" s="27">
        <v>5579.5279999999993</v>
      </c>
      <c r="H56" s="38">
        <f t="shared" si="0"/>
        <v>7.6166478598189702E-2</v>
      </c>
      <c r="I56" s="27">
        <v>6074.63</v>
      </c>
      <c r="J56" s="38">
        <f t="shared" si="1"/>
        <v>-1.1544571438919071E-2</v>
      </c>
      <c r="K56" s="27"/>
    </row>
    <row r="57" spans="2:11" ht="17.25" x14ac:dyDescent="0.3">
      <c r="B57" s="6" t="s">
        <v>106</v>
      </c>
      <c r="C57" s="6"/>
      <c r="D57" s="6"/>
      <c r="E57" s="6"/>
      <c r="F57" s="18">
        <v>59580.333999999995</v>
      </c>
      <c r="G57" s="27">
        <v>58378.448999999986</v>
      </c>
      <c r="H57" s="38">
        <f t="shared" si="0"/>
        <v>2.0587820001864099E-2</v>
      </c>
      <c r="I57" s="27">
        <v>59609.307000000008</v>
      </c>
      <c r="J57" s="38">
        <f t="shared" si="1"/>
        <v>-4.8604826088671782E-4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107</v>
      </c>
    </row>
    <row r="12" spans="2:9" ht="17.25" x14ac:dyDescent="0.3">
      <c r="B12" s="6" t="s">
        <v>11</v>
      </c>
      <c r="G12" s="4"/>
    </row>
    <row r="13" spans="2:9" x14ac:dyDescent="0.25">
      <c r="B13" s="69" t="s">
        <v>12</v>
      </c>
      <c r="G13" s="4"/>
    </row>
    <row r="14" spans="2:9" x14ac:dyDescent="0.25">
      <c r="B14" s="7"/>
      <c r="C14" s="7"/>
      <c r="D14" s="7"/>
      <c r="E14" s="7"/>
      <c r="F14" s="8" t="str">
        <f>+'KF-B'!E14</f>
        <v>2019/IV</v>
      </c>
      <c r="G14" s="9" t="str">
        <f>+'KF-B'!F14</f>
        <v>2018/IV</v>
      </c>
      <c r="H14" s="9" t="s">
        <v>13</v>
      </c>
    </row>
    <row r="15" spans="2:9" x14ac:dyDescent="0.25">
      <c r="B15" s="1" t="s">
        <v>21</v>
      </c>
      <c r="F15" s="10">
        <v>45755.911</v>
      </c>
      <c r="G15" s="11">
        <v>43232.59</v>
      </c>
      <c r="H15" s="34">
        <f>IF(ISERROR($F15/G15),"-",$F15/G15-1)</f>
        <v>5.8366176997492136E-2</v>
      </c>
      <c r="I15" s="12"/>
    </row>
    <row r="16" spans="2:9" s="5" customFormat="1" x14ac:dyDescent="0.25">
      <c r="B16" s="5" t="s">
        <v>23</v>
      </c>
      <c r="F16" s="17">
        <v>44811.711305069999</v>
      </c>
      <c r="G16" s="36">
        <v>42103.80057195</v>
      </c>
      <c r="H16" s="37">
        <f t="shared" ref="H16:H25" si="0">IF(ISERROR($F16/G16),"-",$F16/G16-1)</f>
        <v>6.4315113988166583E-2</v>
      </c>
    </row>
    <row r="17" spans="2:11" x14ac:dyDescent="0.25">
      <c r="B17" s="1" t="s">
        <v>108</v>
      </c>
      <c r="F17" s="10">
        <v>2772.0410000000002</v>
      </c>
      <c r="G17" s="11">
        <v>2436.4319999999998</v>
      </c>
      <c r="H17" s="34">
        <f t="shared" si="0"/>
        <v>0.13774609757218759</v>
      </c>
    </row>
    <row r="18" spans="2:11" x14ac:dyDescent="0.25">
      <c r="B18" s="1" t="s">
        <v>109</v>
      </c>
      <c r="F18" s="10">
        <v>42039.670305070002</v>
      </c>
      <c r="G18" s="11">
        <v>39667.368571949999</v>
      </c>
      <c r="H18" s="34">
        <f t="shared" si="0"/>
        <v>5.9804867792453642E-2</v>
      </c>
    </row>
    <row r="19" spans="2:11" s="21" customFormat="1" x14ac:dyDescent="0.25">
      <c r="B19" s="21" t="s">
        <v>110</v>
      </c>
      <c r="F19" s="22">
        <v>32451.702000000001</v>
      </c>
      <c r="G19" s="23">
        <v>29316.383999999998</v>
      </c>
      <c r="H19" s="40">
        <f t="shared" si="0"/>
        <v>0.10694763719836664</v>
      </c>
    </row>
    <row r="20" spans="2:11" s="21" customFormat="1" x14ac:dyDescent="0.25">
      <c r="B20" s="21" t="s">
        <v>111</v>
      </c>
      <c r="F20" s="22">
        <v>8361.5969999999998</v>
      </c>
      <c r="G20" s="23">
        <v>9292.11598495</v>
      </c>
      <c r="H20" s="40">
        <f t="shared" si="0"/>
        <v>-0.10014069846492635</v>
      </c>
    </row>
    <row r="21" spans="2:11" s="21" customFormat="1" x14ac:dyDescent="0.25">
      <c r="B21" s="21" t="s">
        <v>112</v>
      </c>
      <c r="F21" s="22">
        <v>1225.0419999999999</v>
      </c>
      <c r="G21" s="23">
        <v>938.99599999999998</v>
      </c>
      <c r="H21" s="40">
        <f t="shared" si="0"/>
        <v>0.30462962568530627</v>
      </c>
      <c r="K21" s="63"/>
    </row>
    <row r="22" spans="2:11" x14ac:dyDescent="0.25">
      <c r="B22" s="1" t="s">
        <v>113</v>
      </c>
      <c r="F22" s="10">
        <v>35120.380106518642</v>
      </c>
      <c r="G22" s="11">
        <v>31632.461001968637</v>
      </c>
      <c r="H22" s="34">
        <f t="shared" si="0"/>
        <v>0.11026391858454954</v>
      </c>
    </row>
    <row r="23" spans="2:11" x14ac:dyDescent="0.25">
      <c r="B23" s="1" t="s">
        <v>114</v>
      </c>
      <c r="F23" s="10">
        <v>9690.0018934813615</v>
      </c>
      <c r="G23" s="11">
        <v>10351.466982981361</v>
      </c>
      <c r="H23" s="34">
        <f t="shared" si="0"/>
        <v>-6.3900613370790893E-2</v>
      </c>
    </row>
    <row r="24" spans="2:11" x14ac:dyDescent="0.25">
      <c r="B24" s="1" t="s">
        <v>115</v>
      </c>
      <c r="F24" s="10">
        <v>20926.80927573</v>
      </c>
      <c r="G24" s="11">
        <v>18971.156477520002</v>
      </c>
      <c r="H24" s="34">
        <f t="shared" si="0"/>
        <v>0.10308558682373214</v>
      </c>
    </row>
    <row r="25" spans="2:11" s="5" customFormat="1" x14ac:dyDescent="0.25">
      <c r="B25" s="5" t="s">
        <v>116</v>
      </c>
      <c r="F25" s="17">
        <v>65738.520580800003</v>
      </c>
      <c r="G25" s="36">
        <v>61074.957049470002</v>
      </c>
      <c r="H25" s="37">
        <f t="shared" si="0"/>
        <v>7.6358032107211704E-2</v>
      </c>
    </row>
    <row r="26" spans="2:11" x14ac:dyDescent="0.25">
      <c r="G26" s="11"/>
      <c r="H26" s="34"/>
    </row>
    <row r="27" spans="2:11" x14ac:dyDescent="0.25">
      <c r="G27" s="11"/>
      <c r="H27" s="34"/>
    </row>
    <row r="28" spans="2:11" x14ac:dyDescent="0.25">
      <c r="G28" s="11"/>
      <c r="H28" s="34"/>
    </row>
    <row r="33" spans="2:8" ht="17.25" x14ac:dyDescent="0.3">
      <c r="B33" s="6" t="s">
        <v>28</v>
      </c>
      <c r="G33" s="4"/>
    </row>
    <row r="34" spans="2:8" x14ac:dyDescent="0.25">
      <c r="B34" s="69" t="s">
        <v>12</v>
      </c>
      <c r="G34" s="4"/>
    </row>
    <row r="35" spans="2:8" x14ac:dyDescent="0.25">
      <c r="B35" s="7"/>
      <c r="C35" s="7"/>
      <c r="D35" s="7"/>
      <c r="E35" s="7"/>
      <c r="F35" s="8" t="str">
        <f>+F14</f>
        <v>2019/IV</v>
      </c>
      <c r="G35" s="9" t="str">
        <f>+'KF-B'!$F$36</f>
        <v>2019/III</v>
      </c>
      <c r="H35" s="9" t="s">
        <v>13</v>
      </c>
    </row>
    <row r="36" spans="2:8" x14ac:dyDescent="0.25">
      <c r="B36" s="1" t="s">
        <v>21</v>
      </c>
      <c r="F36" s="10">
        <f>+F15</f>
        <v>45755.911</v>
      </c>
      <c r="G36" s="11">
        <v>44764.936000000002</v>
      </c>
      <c r="H36" s="34">
        <f>IF(ISERROR($F36/G36),"-",$F36/G36-1)</f>
        <v>2.2137304072097796E-2</v>
      </c>
    </row>
    <row r="37" spans="2:8" x14ac:dyDescent="0.25">
      <c r="B37" s="5" t="s">
        <v>23</v>
      </c>
      <c r="C37" s="5"/>
      <c r="D37" s="5"/>
      <c r="E37" s="5"/>
      <c r="F37" s="17">
        <f t="shared" ref="F37:F46" si="1">+F16</f>
        <v>44811.711305069999</v>
      </c>
      <c r="G37" s="36">
        <v>43635.723045550003</v>
      </c>
      <c r="H37" s="37">
        <f t="shared" ref="H37:H46" si="2">IF(ISERROR($F37/G37),"-",$F37/G37-1)</f>
        <v>2.6950126580747025E-2</v>
      </c>
    </row>
    <row r="38" spans="2:8" x14ac:dyDescent="0.25">
      <c r="B38" s="1" t="s">
        <v>108</v>
      </c>
      <c r="F38" s="10">
        <f t="shared" si="1"/>
        <v>2772.0410000000002</v>
      </c>
      <c r="G38" s="11">
        <v>3019.7249999999999</v>
      </c>
      <c r="H38" s="34">
        <f t="shared" si="2"/>
        <v>-8.20220384306517E-2</v>
      </c>
    </row>
    <row r="39" spans="2:8" x14ac:dyDescent="0.25">
      <c r="B39" s="1" t="s">
        <v>109</v>
      </c>
      <c r="F39" s="10">
        <f t="shared" si="1"/>
        <v>42039.670305070002</v>
      </c>
      <c r="G39" s="11">
        <v>40615.998045550004</v>
      </c>
      <c r="H39" s="34">
        <f t="shared" si="2"/>
        <v>3.5052007288442821E-2</v>
      </c>
    </row>
    <row r="40" spans="2:8" x14ac:dyDescent="0.25">
      <c r="B40" s="21" t="s">
        <v>110</v>
      </c>
      <c r="C40" s="21"/>
      <c r="D40" s="21"/>
      <c r="E40" s="21"/>
      <c r="F40" s="22">
        <f t="shared" si="1"/>
        <v>32451.702000000001</v>
      </c>
      <c r="G40" s="23">
        <v>30956.514999999999</v>
      </c>
      <c r="H40" s="40">
        <f t="shared" si="2"/>
        <v>4.829959057083788E-2</v>
      </c>
    </row>
    <row r="41" spans="2:8" x14ac:dyDescent="0.25">
      <c r="B41" s="21" t="s">
        <v>111</v>
      </c>
      <c r="C41" s="21"/>
      <c r="D41" s="21"/>
      <c r="E41" s="21"/>
      <c r="F41" s="22">
        <f t="shared" si="1"/>
        <v>8361.5969999999998</v>
      </c>
      <c r="G41" s="23">
        <v>8574.7039999999997</v>
      </c>
      <c r="H41" s="40">
        <f t="shared" si="2"/>
        <v>-2.4852986178881542E-2</v>
      </c>
    </row>
    <row r="42" spans="2:8" x14ac:dyDescent="0.25">
      <c r="B42" s="21" t="s">
        <v>112</v>
      </c>
      <c r="C42" s="21"/>
      <c r="D42" s="21"/>
      <c r="E42" s="21"/>
      <c r="F42" s="22">
        <f t="shared" si="1"/>
        <v>1225.0419999999999</v>
      </c>
      <c r="G42" s="23">
        <v>1083.3689999999999</v>
      </c>
      <c r="H42" s="40">
        <f t="shared" si="2"/>
        <v>0.13077077154690597</v>
      </c>
    </row>
    <row r="43" spans="2:8" x14ac:dyDescent="0.25">
      <c r="B43" s="1" t="s">
        <v>113</v>
      </c>
      <c r="F43" s="10">
        <f t="shared" si="1"/>
        <v>35120.380106518642</v>
      </c>
      <c r="G43" s="11">
        <v>33871.245286893085</v>
      </c>
      <c r="H43" s="34">
        <f t="shared" si="2"/>
        <v>3.6878916291540165E-2</v>
      </c>
    </row>
    <row r="44" spans="2:8" x14ac:dyDescent="0.25">
      <c r="B44" s="1" t="s">
        <v>114</v>
      </c>
      <c r="F44" s="10">
        <f t="shared" si="1"/>
        <v>9690.0018934813615</v>
      </c>
      <c r="G44" s="11">
        <v>9763.0677131069169</v>
      </c>
      <c r="H44" s="34">
        <f t="shared" si="2"/>
        <v>-7.4838997098692905E-3</v>
      </c>
    </row>
    <row r="45" spans="2:8" x14ac:dyDescent="0.25">
      <c r="B45" s="1" t="s">
        <v>115</v>
      </c>
      <c r="F45" s="10">
        <f t="shared" si="1"/>
        <v>20926.80927573</v>
      </c>
      <c r="G45" s="11">
        <v>20578.613089890008</v>
      </c>
      <c r="H45" s="34">
        <f t="shared" si="2"/>
        <v>1.69202941091815E-2</v>
      </c>
    </row>
    <row r="46" spans="2:8" x14ac:dyDescent="0.25">
      <c r="B46" s="5" t="s">
        <v>116</v>
      </c>
      <c r="C46" s="5"/>
      <c r="D46" s="5"/>
      <c r="E46" s="5"/>
      <c r="F46" s="17">
        <f t="shared" si="1"/>
        <v>65738.520580800003</v>
      </c>
      <c r="G46" s="36">
        <v>64214.336135440011</v>
      </c>
      <c r="H46" s="37">
        <f t="shared" si="2"/>
        <v>2.3735890411530569E-2</v>
      </c>
    </row>
    <row r="47" spans="2:8" x14ac:dyDescent="0.25">
      <c r="G47" s="11"/>
      <c r="H47" s="34"/>
    </row>
    <row r="48" spans="2:8" x14ac:dyDescent="0.25">
      <c r="G48" s="11"/>
      <c r="H48" s="34"/>
    </row>
    <row r="49" spans="7:8" x14ac:dyDescent="0.25">
      <c r="G49" s="11"/>
      <c r="H49" s="34"/>
    </row>
    <row r="50" spans="7:8" x14ac:dyDescent="0.25">
      <c r="G50" s="11"/>
      <c r="H50" s="34"/>
    </row>
    <row r="51" spans="7:8" x14ac:dyDescent="0.25">
      <c r="G51" s="11"/>
      <c r="H51" s="34"/>
    </row>
    <row r="52" spans="7:8" x14ac:dyDescent="0.25">
      <c r="G52" s="11"/>
      <c r="H52" s="34"/>
    </row>
    <row r="53" spans="7:8" x14ac:dyDescent="0.25">
      <c r="G53" s="11"/>
      <c r="H53" s="34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117</v>
      </c>
    </row>
    <row r="12" spans="2:8" ht="17.25" x14ac:dyDescent="0.3">
      <c r="B12" s="6" t="s">
        <v>11</v>
      </c>
      <c r="G12" s="4"/>
    </row>
    <row r="13" spans="2:8" x14ac:dyDescent="0.25">
      <c r="B13" s="69" t="s">
        <v>12</v>
      </c>
      <c r="G13" s="4"/>
    </row>
    <row r="14" spans="2:8" x14ac:dyDescent="0.25">
      <c r="B14" s="7"/>
      <c r="C14" s="7"/>
      <c r="D14" s="7"/>
      <c r="E14" s="7"/>
      <c r="F14" s="8" t="str">
        <f>+'KF-B'!E14</f>
        <v>2019/IV</v>
      </c>
      <c r="G14" s="9" t="str">
        <f>+'KF-B'!F14</f>
        <v>2018/IV</v>
      </c>
      <c r="H14" s="9" t="s">
        <v>13</v>
      </c>
    </row>
    <row r="15" spans="2:8" x14ac:dyDescent="0.25">
      <c r="B15" s="5" t="s">
        <v>18</v>
      </c>
      <c r="C15" s="5"/>
      <c r="D15" s="5"/>
      <c r="E15" s="5"/>
      <c r="F15" s="17">
        <v>41898.864000000001</v>
      </c>
      <c r="G15" s="36">
        <v>41239.483999999997</v>
      </c>
      <c r="H15" s="37">
        <f>IF(ISERROR($F15/G15),"-",$F15/G15-1)</f>
        <v>1.5989045837722093E-2</v>
      </c>
    </row>
    <row r="16" spans="2:8" s="21" customFormat="1" x14ac:dyDescent="0.25">
      <c r="B16" s="21" t="s">
        <v>118</v>
      </c>
      <c r="F16" s="22">
        <v>42806.716999999997</v>
      </c>
      <c r="G16" s="23">
        <v>42232.589</v>
      </c>
      <c r="H16" s="34">
        <f t="shared" ref="H16:H23" si="0">IF(ISERROR($F16/G16),"-",$F16/G16-1)</f>
        <v>1.3594430594818574E-2</v>
      </c>
    </row>
    <row r="17" spans="2:8" x14ac:dyDescent="0.25">
      <c r="B17" s="1" t="s">
        <v>108</v>
      </c>
      <c r="F17" s="10">
        <v>3034.6380000000022</v>
      </c>
      <c r="G17" s="11">
        <v>2551.2130000000016</v>
      </c>
      <c r="H17" s="34">
        <f t="shared" si="0"/>
        <v>0.18948829439172665</v>
      </c>
    </row>
    <row r="18" spans="2:8" x14ac:dyDescent="0.25">
      <c r="B18" s="1" t="s">
        <v>109</v>
      </c>
      <c r="F18" s="10">
        <v>39772.078999999998</v>
      </c>
      <c r="G18" s="11">
        <v>39681.375999999997</v>
      </c>
      <c r="H18" s="34">
        <f t="shared" si="0"/>
        <v>2.2857826301185824E-3</v>
      </c>
    </row>
    <row r="19" spans="2:8" x14ac:dyDescent="0.25">
      <c r="B19" s="21" t="s">
        <v>119</v>
      </c>
      <c r="C19" s="21"/>
      <c r="D19" s="21"/>
      <c r="E19" s="21"/>
      <c r="F19" s="22">
        <v>32401.125</v>
      </c>
      <c r="G19" s="23">
        <v>32574.435000000001</v>
      </c>
      <c r="H19" s="34">
        <f t="shared" si="0"/>
        <v>-5.3204299629449059E-3</v>
      </c>
    </row>
    <row r="20" spans="2:8" x14ac:dyDescent="0.25">
      <c r="B20" s="21" t="s">
        <v>120</v>
      </c>
      <c r="C20" s="21"/>
      <c r="D20" s="21"/>
      <c r="E20" s="21"/>
      <c r="F20" s="22">
        <v>7370.9539999999979</v>
      </c>
      <c r="G20" s="23">
        <v>7106.9409999999953</v>
      </c>
      <c r="H20" s="34">
        <f t="shared" si="0"/>
        <v>3.7148612884221555E-2</v>
      </c>
    </row>
    <row r="21" spans="2:8" x14ac:dyDescent="0.25">
      <c r="B21" s="5" t="s">
        <v>121</v>
      </c>
      <c r="C21" s="5"/>
      <c r="D21" s="5"/>
      <c r="E21" s="5"/>
      <c r="F21" s="17">
        <v>31863.952000000001</v>
      </c>
      <c r="G21" s="36">
        <v>31248.185000000001</v>
      </c>
      <c r="H21" s="37">
        <f t="shared" si="0"/>
        <v>1.970568850638843E-2</v>
      </c>
    </row>
    <row r="22" spans="2:8" x14ac:dyDescent="0.25">
      <c r="B22" s="21" t="s">
        <v>119</v>
      </c>
      <c r="C22" s="21"/>
      <c r="D22" s="21"/>
      <c r="E22" s="21"/>
      <c r="F22" s="22">
        <v>29681.916000000001</v>
      </c>
      <c r="G22" s="23">
        <v>29248.715</v>
      </c>
      <c r="H22" s="34">
        <f t="shared" si="0"/>
        <v>1.4810941266992339E-2</v>
      </c>
    </row>
    <row r="23" spans="2:8" x14ac:dyDescent="0.25">
      <c r="B23" s="21" t="s">
        <v>120</v>
      </c>
      <c r="C23" s="21"/>
      <c r="D23" s="21"/>
      <c r="E23" s="21"/>
      <c r="F23" s="22">
        <v>2182.0360000000001</v>
      </c>
      <c r="G23" s="23">
        <v>1999.4700000000012</v>
      </c>
      <c r="H23" s="34">
        <f t="shared" si="0"/>
        <v>9.130719640704732E-2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28</v>
      </c>
      <c r="G30" s="4"/>
    </row>
    <row r="31" spans="2:8" x14ac:dyDescent="0.25">
      <c r="B31" s="69" t="s">
        <v>12</v>
      </c>
      <c r="G31" s="4"/>
    </row>
    <row r="32" spans="2:8" x14ac:dyDescent="0.25">
      <c r="B32" s="7"/>
      <c r="C32" s="7"/>
      <c r="D32" s="7"/>
      <c r="E32" s="7"/>
      <c r="F32" s="8" t="str">
        <f>+F14</f>
        <v>2019/IV</v>
      </c>
      <c r="G32" s="9" t="str">
        <f>+'KF-B'!$F$36</f>
        <v>2019/III</v>
      </c>
      <c r="H32" s="9" t="s">
        <v>13</v>
      </c>
    </row>
    <row r="33" spans="2:8" x14ac:dyDescent="0.25">
      <c r="B33" s="5" t="s">
        <v>18</v>
      </c>
      <c r="C33" s="5"/>
      <c r="D33" s="5"/>
      <c r="E33" s="5"/>
      <c r="F33" s="17">
        <f>+F15</f>
        <v>41898.864000000001</v>
      </c>
      <c r="G33" s="36">
        <v>42162.298000000003</v>
      </c>
      <c r="H33" s="37">
        <f>IF(ISERROR($F33/G33),"-",$F33/G33-1)</f>
        <v>-6.2480939724870455E-3</v>
      </c>
    </row>
    <row r="34" spans="2:8" x14ac:dyDescent="0.25">
      <c r="B34" s="21" t="s">
        <v>118</v>
      </c>
      <c r="C34" s="21"/>
      <c r="D34" s="21"/>
      <c r="E34" s="21"/>
      <c r="F34" s="22">
        <f t="shared" ref="F34:F41" si="1">+F16</f>
        <v>42806.716999999997</v>
      </c>
      <c r="G34" s="23">
        <v>43048.972999999998</v>
      </c>
      <c r="H34" s="34">
        <f t="shared" ref="H34:H41" si="2">IF(ISERROR($F34/G34),"-",$F34/G34-1)</f>
        <v>-5.6274513215449629E-3</v>
      </c>
    </row>
    <row r="35" spans="2:8" x14ac:dyDescent="0.25">
      <c r="B35" s="1" t="s">
        <v>108</v>
      </c>
      <c r="F35" s="10">
        <f t="shared" si="1"/>
        <v>3034.6380000000022</v>
      </c>
      <c r="G35" s="11">
        <v>2995.9720000000043</v>
      </c>
      <c r="H35" s="34">
        <f t="shared" si="2"/>
        <v>1.2905995116108571E-2</v>
      </c>
    </row>
    <row r="36" spans="2:8" x14ac:dyDescent="0.25">
      <c r="B36" s="1" t="s">
        <v>109</v>
      </c>
      <c r="F36" s="10">
        <f t="shared" si="1"/>
        <v>39772.078999999998</v>
      </c>
      <c r="G36" s="11">
        <v>40053.008000000002</v>
      </c>
      <c r="H36" s="34">
        <f t="shared" si="2"/>
        <v>-7.0139301397789122E-3</v>
      </c>
    </row>
    <row r="37" spans="2:8" x14ac:dyDescent="0.25">
      <c r="B37" s="21" t="s">
        <v>119</v>
      </c>
      <c r="C37" s="21"/>
      <c r="D37" s="21"/>
      <c r="E37" s="21"/>
      <c r="F37" s="22">
        <f t="shared" si="1"/>
        <v>32401.125</v>
      </c>
      <c r="G37" s="23">
        <v>32743.412</v>
      </c>
      <c r="H37" s="34">
        <f t="shared" si="2"/>
        <v>-1.0453614302626701E-2</v>
      </c>
    </row>
    <row r="38" spans="2:8" x14ac:dyDescent="0.25">
      <c r="B38" s="21" t="s">
        <v>120</v>
      </c>
      <c r="C38" s="21"/>
      <c r="D38" s="21"/>
      <c r="E38" s="21"/>
      <c r="F38" s="22">
        <f t="shared" si="1"/>
        <v>7370.9539999999979</v>
      </c>
      <c r="G38" s="23">
        <v>7309.5960000000014</v>
      </c>
      <c r="H38" s="34">
        <f t="shared" si="2"/>
        <v>8.3941711689670129E-3</v>
      </c>
    </row>
    <row r="39" spans="2:8" x14ac:dyDescent="0.25">
      <c r="B39" s="5" t="s">
        <v>121</v>
      </c>
      <c r="C39" s="5"/>
      <c r="D39" s="5"/>
      <c r="E39" s="5"/>
      <c r="F39" s="17">
        <f t="shared" si="1"/>
        <v>31863.952000000001</v>
      </c>
      <c r="G39" s="36">
        <v>31938.806</v>
      </c>
      <c r="H39" s="37">
        <f t="shared" si="2"/>
        <v>-2.3436693281521093E-3</v>
      </c>
    </row>
    <row r="40" spans="2:8" x14ac:dyDescent="0.25">
      <c r="B40" s="21" t="s">
        <v>119</v>
      </c>
      <c r="C40" s="21"/>
      <c r="D40" s="21"/>
      <c r="E40" s="21"/>
      <c r="F40" s="22">
        <f t="shared" si="1"/>
        <v>29681.916000000001</v>
      </c>
      <c r="G40" s="23">
        <v>29840.069</v>
      </c>
      <c r="H40" s="34">
        <f t="shared" si="2"/>
        <v>-5.3000212566531868E-3</v>
      </c>
    </row>
    <row r="41" spans="2:8" x14ac:dyDescent="0.25">
      <c r="B41" s="21" t="s">
        <v>120</v>
      </c>
      <c r="C41" s="21"/>
      <c r="D41" s="21"/>
      <c r="E41" s="21"/>
      <c r="F41" s="22">
        <f t="shared" si="1"/>
        <v>2182.0360000000001</v>
      </c>
      <c r="G41" s="23">
        <v>2098.737000000001</v>
      </c>
      <c r="H41" s="34">
        <f t="shared" si="2"/>
        <v>3.9690061213005334E-2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Kaudimena (IFNA9)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'Kaudimena (IFNA9)'!Área_de_impresión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2018-02-23T15:44:27Z</cp:lastPrinted>
  <dcterms:created xsi:type="dcterms:W3CDTF">2017-01-30T09:33:19Z</dcterms:created>
  <dcterms:modified xsi:type="dcterms:W3CDTF">2020-03-02T10:55:23Z</dcterms:modified>
</cp:coreProperties>
</file>