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5" windowWidth="15405" windowHeight="4455" tabRatio="883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+Cob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'Morosidad+Cob'!$A$4:$K$65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Solvencia!$A$4:$K$67</definedName>
  </definedNames>
  <calcPr calcId="145621"/>
</workbook>
</file>

<file path=xl/calcChain.xml><?xml version="1.0" encoding="utf-8"?>
<calcChain xmlns="http://schemas.openxmlformats.org/spreadsheetml/2006/main">
  <c r="H66" i="23" l="1"/>
  <c r="H36" i="23"/>
  <c r="G21" i="11" l="1"/>
  <c r="I14" i="18" l="1"/>
  <c r="H14" i="18"/>
  <c r="E36" i="11"/>
  <c r="E43" i="11"/>
  <c r="G43" i="11" s="1"/>
  <c r="G30" i="24" l="1"/>
  <c r="G32" i="21"/>
  <c r="G36" i="20"/>
  <c r="F30" i="17"/>
  <c r="F31" i="16"/>
  <c r="F30" i="15"/>
  <c r="G14" i="24" l="1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6" i="20" l="1"/>
  <c r="E30" i="17"/>
  <c r="H16" i="23" l="1"/>
  <c r="F46" i="23"/>
  <c r="H46" i="23" s="1"/>
  <c r="H17" i="23"/>
  <c r="F47" i="23"/>
  <c r="H47" i="23" s="1"/>
  <c r="F49" i="23"/>
  <c r="H49" i="23" s="1"/>
  <c r="H19" i="23"/>
  <c r="F51" i="23"/>
  <c r="H51" i="23" s="1"/>
  <c r="H21" i="23"/>
  <c r="H26" i="23"/>
  <c r="F56" i="23"/>
  <c r="H56" i="23" s="1"/>
  <c r="H33" i="23"/>
  <c r="F63" i="23"/>
  <c r="H63" i="23" s="1"/>
  <c r="F48" i="23"/>
  <c r="H48" i="23" s="1"/>
  <c r="H18" i="23"/>
  <c r="F50" i="23"/>
  <c r="H50" i="23" s="1"/>
  <c r="H20" i="23"/>
  <c r="F52" i="23"/>
  <c r="H52" i="23" s="1"/>
  <c r="H22" i="23"/>
  <c r="H27" i="23"/>
  <c r="F57" i="23"/>
  <c r="H57" i="23" s="1"/>
  <c r="H34" i="23"/>
  <c r="F64" i="23"/>
  <c r="H64" i="23" s="1"/>
  <c r="H15" i="23" l="1"/>
  <c r="F45" i="23"/>
  <c r="H45" i="23" s="1"/>
  <c r="E31" i="17" l="1"/>
  <c r="E34" i="17"/>
  <c r="E36" i="17"/>
  <c r="E32" i="17"/>
  <c r="E35" i="17"/>
  <c r="E33" i="17" l="1"/>
  <c r="G36" i="17"/>
  <c r="G35" i="17"/>
  <c r="G34" i="17"/>
  <c r="G32" i="17"/>
  <c r="G31" i="17"/>
  <c r="G33" i="17" l="1"/>
  <c r="E35" i="15" l="1"/>
  <c r="G35" i="15" s="1"/>
  <c r="G19" i="15"/>
  <c r="E31" i="15"/>
  <c r="G31" i="15" s="1"/>
  <c r="G15" i="15"/>
  <c r="E32" i="15" l="1"/>
  <c r="G32" i="15" s="1"/>
  <c r="G16" i="15"/>
  <c r="G20" i="17"/>
  <c r="G19" i="17"/>
  <c r="G18" i="17"/>
  <c r="G16" i="17"/>
  <c r="G15" i="17"/>
  <c r="G17" i="17" l="1"/>
  <c r="E34" i="15" l="1"/>
  <c r="E33" i="15"/>
  <c r="G18" i="15"/>
  <c r="G17" i="15"/>
  <c r="G33" i="15" l="1"/>
  <c r="G34" i="15"/>
  <c r="J39" i="18" l="1"/>
  <c r="J35" i="18"/>
  <c r="J33" i="18"/>
  <c r="J31" i="18"/>
  <c r="J28" i="18"/>
  <c r="J25" i="18"/>
  <c r="J21" i="18"/>
  <c r="J19" i="18"/>
  <c r="J17" i="18"/>
  <c r="J15" i="18"/>
  <c r="J16" i="18" l="1"/>
  <c r="J18" i="18"/>
  <c r="J20" i="18"/>
  <c r="J24" i="18"/>
  <c r="J26" i="18"/>
  <c r="J30" i="18"/>
  <c r="J32" i="18"/>
  <c r="J34" i="18"/>
  <c r="J37" i="18"/>
  <c r="G16" i="11"/>
  <c r="E38" i="11"/>
  <c r="G38" i="11" s="1"/>
  <c r="H17" i="19" l="1"/>
  <c r="J17" i="19"/>
  <c r="H19" i="19"/>
  <c r="J19" i="19"/>
  <c r="H22" i="19"/>
  <c r="J22" i="19"/>
  <c r="J25" i="19"/>
  <c r="H25" i="19"/>
  <c r="H28" i="19"/>
  <c r="J28" i="19"/>
  <c r="H30" i="19"/>
  <c r="J30" i="19"/>
  <c r="H32" i="19"/>
  <c r="J32" i="19"/>
  <c r="H34" i="19"/>
  <c r="J34" i="19"/>
  <c r="H36" i="19"/>
  <c r="J36" i="19"/>
  <c r="H38" i="19"/>
  <c r="J38" i="19"/>
  <c r="H42" i="19"/>
  <c r="J42" i="19"/>
  <c r="H44" i="19"/>
  <c r="J44" i="19"/>
  <c r="H46" i="19"/>
  <c r="J46" i="19"/>
  <c r="H48" i="19"/>
  <c r="J48" i="19"/>
  <c r="H50" i="19"/>
  <c r="J50" i="19"/>
  <c r="H53" i="19"/>
  <c r="J53" i="19"/>
  <c r="H55" i="19"/>
  <c r="J55" i="19"/>
  <c r="H15" i="19"/>
  <c r="J15" i="19"/>
  <c r="H18" i="19"/>
  <c r="J18" i="19"/>
  <c r="H21" i="19"/>
  <c r="J21" i="19"/>
  <c r="H24" i="19"/>
  <c r="J24" i="19"/>
  <c r="H27" i="19"/>
  <c r="J27" i="19"/>
  <c r="J29" i="19"/>
  <c r="H29" i="19"/>
  <c r="H31" i="19"/>
  <c r="J31" i="19"/>
  <c r="H33" i="19"/>
  <c r="J33" i="19"/>
  <c r="H35" i="19"/>
  <c r="J35" i="19"/>
  <c r="H37" i="19"/>
  <c r="J37" i="19"/>
  <c r="H40" i="19"/>
  <c r="J40" i="19"/>
  <c r="H43" i="19"/>
  <c r="J43" i="19"/>
  <c r="H45" i="19"/>
  <c r="J45" i="19"/>
  <c r="H47" i="19"/>
  <c r="J47" i="19"/>
  <c r="H49" i="19"/>
  <c r="J49" i="19"/>
  <c r="H51" i="19"/>
  <c r="J51" i="19"/>
  <c r="H54" i="19"/>
  <c r="J54" i="19"/>
  <c r="H23" i="23" l="1"/>
  <c r="F53" i="23"/>
  <c r="H53" i="23" s="1"/>
  <c r="F55" i="23" l="1"/>
  <c r="H55" i="23" s="1"/>
  <c r="H25" i="23"/>
  <c r="F54" i="23"/>
  <c r="H54" i="23" s="1"/>
  <c r="H24" i="23"/>
  <c r="H28" i="23"/>
  <c r="F58" i="23"/>
  <c r="H58" i="23" s="1"/>
  <c r="H29" i="23" l="1"/>
  <c r="F59" i="23"/>
  <c r="H59" i="23" s="1"/>
  <c r="H30" i="23"/>
  <c r="F60" i="23"/>
  <c r="H60" i="23" s="1"/>
  <c r="J26" i="19" l="1"/>
  <c r="H26" i="19"/>
  <c r="J20" i="19"/>
  <c r="H20" i="19"/>
  <c r="E36" i="16" l="1"/>
  <c r="E32" i="16" l="1"/>
  <c r="E34" i="16"/>
  <c r="E33" i="16"/>
  <c r="J41" i="19" l="1"/>
  <c r="H41" i="19"/>
  <c r="J29" i="18" l="1"/>
  <c r="G36" i="16"/>
  <c r="G34" i="16"/>
  <c r="G33" i="16"/>
  <c r="G32" i="16"/>
  <c r="G19" i="16"/>
  <c r="G17" i="16"/>
  <c r="G16" i="16"/>
  <c r="G15" i="16"/>
  <c r="G19" i="11" l="1"/>
  <c r="E41" i="11"/>
  <c r="G41" i="11" s="1"/>
  <c r="G17" i="11"/>
  <c r="E39" i="11"/>
  <c r="F33" i="21"/>
  <c r="H33" i="21" s="1"/>
  <c r="H15" i="21"/>
  <c r="F37" i="20"/>
  <c r="H37" i="20" s="1"/>
  <c r="H15" i="20"/>
  <c r="J16" i="19"/>
  <c r="H16" i="19"/>
  <c r="J22" i="18"/>
  <c r="J23" i="18"/>
  <c r="J56" i="19" l="1"/>
  <c r="H56" i="19"/>
  <c r="H15" i="24"/>
  <c r="F31" i="24"/>
  <c r="H31" i="24" s="1"/>
  <c r="E50" i="11"/>
  <c r="G50" i="11" s="1"/>
  <c r="G28" i="11"/>
  <c r="E44" i="11"/>
  <c r="G44" i="11" s="1"/>
  <c r="G22" i="11"/>
  <c r="J23" i="19"/>
  <c r="H23" i="19"/>
  <c r="G39" i="11"/>
  <c r="G18" i="11"/>
  <c r="E40" i="11"/>
  <c r="G40" i="11" s="1"/>
  <c r="J27" i="18"/>
  <c r="J52" i="19" l="1"/>
  <c r="H52" i="19"/>
  <c r="J39" i="19"/>
  <c r="H39" i="19"/>
  <c r="J36" i="18"/>
  <c r="G15" i="11" l="1"/>
  <c r="E37" i="11"/>
  <c r="G37" i="11" s="1"/>
  <c r="J57" i="19"/>
  <c r="H57" i="19"/>
  <c r="J38" i="18"/>
  <c r="J40" i="18" l="1"/>
  <c r="F45" i="20" l="1"/>
  <c r="F61" i="23" l="1"/>
  <c r="F65" i="23"/>
  <c r="G20" i="11" l="1"/>
  <c r="E42" i="11"/>
  <c r="G25" i="11"/>
  <c r="E47" i="11"/>
  <c r="F34" i="21"/>
  <c r="H34" i="21" l="1"/>
  <c r="H16" i="21"/>
  <c r="H45" i="20"/>
  <c r="H23" i="20"/>
  <c r="F39" i="20"/>
  <c r="G47" i="11"/>
  <c r="G42" i="11"/>
  <c r="F41" i="20" l="1"/>
  <c r="H41" i="20" s="1"/>
  <c r="H19" i="20"/>
  <c r="H19" i="21"/>
  <c r="F37" i="21"/>
  <c r="F39" i="21"/>
  <c r="H21" i="21"/>
  <c r="H23" i="21"/>
  <c r="F41" i="21"/>
  <c r="H18" i="24"/>
  <c r="F34" i="24"/>
  <c r="H34" i="24" s="1"/>
  <c r="H20" i="24"/>
  <c r="F36" i="24"/>
  <c r="H36" i="24" s="1"/>
  <c r="F43" i="20"/>
  <c r="H43" i="20" s="1"/>
  <c r="H21" i="20"/>
  <c r="H22" i="21"/>
  <c r="F40" i="21"/>
  <c r="F33" i="24"/>
  <c r="H33" i="24" s="1"/>
  <c r="H17" i="24"/>
  <c r="F35" i="24"/>
  <c r="H35" i="24" s="1"/>
  <c r="H19" i="24"/>
  <c r="E35" i="16" l="1"/>
  <c r="E37" i="16" l="1"/>
  <c r="H25" i="20" l="1"/>
  <c r="F47" i="20"/>
  <c r="H47" i="20" s="1"/>
  <c r="F32" i="24" l="1"/>
  <c r="H32" i="24" l="1"/>
  <c r="H16" i="24" l="1"/>
  <c r="H17" i="20" l="1"/>
  <c r="H39" i="20" l="1"/>
  <c r="F42" i="20" l="1"/>
  <c r="H42" i="20" s="1"/>
  <c r="H20" i="20"/>
  <c r="F44" i="20" l="1"/>
  <c r="H44" i="20" s="1"/>
  <c r="H22" i="20"/>
  <c r="H24" i="20" l="1"/>
  <c r="F46" i="20"/>
  <c r="H46" i="20" s="1"/>
  <c r="H35" i="23" l="1"/>
  <c r="H31" i="23"/>
  <c r="H65" i="23" l="1"/>
  <c r="H61" i="23"/>
  <c r="G21" i="16" l="1"/>
  <c r="E38" i="16"/>
  <c r="G38" i="16" s="1"/>
  <c r="E39" i="16"/>
  <c r="G39" i="16" s="1"/>
  <c r="G22" i="16"/>
  <c r="E40" i="16"/>
  <c r="G40" i="16" s="1"/>
  <c r="G23" i="16"/>
  <c r="E45" i="11" l="1"/>
  <c r="G45" i="11" s="1"/>
  <c r="G23" i="11"/>
  <c r="G37" i="16" l="1"/>
  <c r="G35" i="16"/>
  <c r="G20" i="16"/>
  <c r="G18" i="16"/>
  <c r="G24" i="11" l="1"/>
  <c r="E46" i="11"/>
  <c r="G46" i="11" s="1"/>
  <c r="H16" i="20" l="1"/>
  <c r="F38" i="20"/>
  <c r="H38" i="20" s="1"/>
  <c r="F48" i="20" l="1"/>
  <c r="H48" i="20" s="1"/>
  <c r="H26" i="20"/>
  <c r="F40" i="20"/>
  <c r="G26" i="11"/>
  <c r="E48" i="11"/>
  <c r="G48" i="11" s="1"/>
  <c r="G27" i="11"/>
  <c r="E49" i="11"/>
  <c r="G49" i="11" s="1"/>
  <c r="H40" i="20" l="1"/>
  <c r="H18" i="20"/>
  <c r="H39" i="21" l="1"/>
  <c r="H40" i="21"/>
  <c r="H37" i="21"/>
  <c r="H17" i="21" l="1"/>
  <c r="F35" i="21"/>
  <c r="H35" i="21" s="1"/>
  <c r="F36" i="21"/>
  <c r="H36" i="21" s="1"/>
  <c r="H18" i="21"/>
  <c r="H41" i="21"/>
  <c r="H38" i="21" l="1"/>
  <c r="F38" i="21"/>
  <c r="H20" i="21"/>
</calcChain>
</file>

<file path=xl/sharedStrings.xml><?xml version="1.0" encoding="utf-8"?>
<sst xmlns="http://schemas.openxmlformats.org/spreadsheetml/2006/main" count="311" uniqueCount="155">
  <si>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</si>
  <si>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</si>
  <si>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</si>
  <si>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</si>
  <si>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</si>
  <si>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</si>
  <si>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</si>
  <si>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</si>
  <si>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</si>
  <si>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</si>
  <si>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</si>
  <si>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</si>
  <si>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</si>
  <si>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</si>
  <si>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</si>
  <si>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</si>
  <si>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</si>
  <si>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</si>
  <si>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</si>
  <si>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</si>
  <si>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</si>
  <si>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</si>
  <si>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</si>
  <si>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</si>
  <si>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</si>
  <si>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</si>
  <si>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</si>
  <si>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</si>
  <si>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</si>
  <si>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</si>
  <si>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</si>
  <si>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</si>
  <si>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</si>
  <si>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</si>
  <si>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</si>
  <si>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</si>
  <si>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</si>
  <si>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</si>
  <si>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</si>
  <si>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</si>
  <si>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</si>
  <si>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</si>
  <si>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</si>
  <si>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</si>
  <si>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</si>
  <si>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</si>
  <si>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</si>
  <si>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</si>
  <si>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</si>
  <si>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</si>
  <si>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</si>
  <si>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</si>
  <si>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</si>
  <si>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</si>
  <si>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</si>
  <si>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</si>
  <si>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</si>
  <si>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</si>
  <si>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</si>
  <si>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</si>
  <si>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</si>
  <si>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</si>
  <si>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</si>
  <si>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</si>
  <si>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</si>
  <si>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</si>
  <si>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</si>
  <si>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</si>
  <si>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</si>
  <si>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</si>
  <si>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</si>
  <si>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</si>
  <si>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</si>
  <si>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</si>
  <si>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</si>
  <si>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</si>
  <si>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</si>
  <si>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</si>
  <si>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</si>
  <si>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</si>
  <si>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</si>
  <si>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</si>
  <si>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</si>
  <si>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</si>
  <si>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</si>
  <si>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</si>
  <si>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</si>
  <si>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</si>
  <si>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</si>
  <si>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</si>
  <si>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</si>
  <si>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</si>
  <si>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</si>
  <si>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</si>
  <si>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</si>
  <si>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</si>
  <si>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</si>
  <si>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</si>
  <si>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</si>
  <si>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</si>
  <si>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</si>
  <si>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</si>
  <si>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</si>
  <si>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</si>
  <si>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</si>
  <si>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</si>
  <si>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</si>
  <si>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</si>
  <si>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</si>
  <si>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</si>
  <si>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</si>
  <si>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</si>
  <si>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</si>
  <si>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</si>
  <si>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</si>
  <si>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</si>
  <si>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</si>
  <si>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</si>
  <si>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</si>
  <si>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</si>
  <si>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</si>
  <si>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</si>
  <si>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</si>
  <si>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</si>
  <si>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</si>
  <si>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</si>
  <si>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</si>
  <si>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</si>
  <si>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</si>
  <si>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</si>
  <si>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</si>
  <si>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</si>
  <si>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t xml:space="preserve">Pro-forma: Crédito a la clientela bruta </t>
  </si>
  <si>
    <t xml:space="preserve">Dudoso </t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</si>
  <si>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</si>
  <si>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</si>
  <si>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</si>
  <si>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De los cuales: Riesgo de Crédito</t>
  </si>
  <si>
    <t>Provisiones prudenciales cobertura act. improduct.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</si>
  <si>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Los ratios de capital incluyen el 40% del beneficio obtenido y las provisiones realizadas hasta la fecha.</t>
    </r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</si>
  <si>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</si>
  <si>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</si>
  <si>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Incluye riesgos contingentes y, desde el 4T20, las provisiones prudenciales para la cobertura de activos improductivos.</t>
    </r>
  </si>
  <si>
    <t>4T21</t>
  </si>
  <si>
    <t>De los cuales ajustes de valoración</t>
  </si>
  <si>
    <t>Total depósitos vista</t>
  </si>
  <si>
    <t>Total depósitos plazo</t>
  </si>
  <si>
    <t>1T2022</t>
  </si>
  <si>
    <t>1T22</t>
  </si>
  <si>
    <t>1T21</t>
  </si>
  <si>
    <r>
      <t>1T22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</si>
  <si>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1T21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</si>
  <si>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4T21</t>
    </r>
    <r>
      <rPr>
        <vertAlign val="superscript"/>
        <sz val="11"/>
        <color theme="1"/>
        <rFont val="Calibri"/>
        <family val="2"/>
        <scheme val="minor"/>
      </rPr>
      <t>(1)</t>
    </r>
  </si>
  <si>
    <t>MREL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</si>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</sst>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orosidad+Cob'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s/informacion_para_brinversores/vista_rapida/cifra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 y Cobertura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147</v>
      </c>
      <c r="D10" s="3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topLeftCell="A10" zoomScale="90" zoomScaleNormal="90" workbookViewId="0">
      <selection activeCell="A10" sqref="A10"/>
    </sheetView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58</v>
      </c>
    </row>
    <row r="12" spans="2:8" ht="17.25" x14ac:dyDescent="0.3">
      <c r="B12" s="6" t="s">
        <v>12</v>
      </c>
      <c r="G12" s="4"/>
    </row>
    <row r="13" spans="2:8" x14ac:dyDescent="0.25">
      <c r="B13" s="73" t="s">
        <v>47</v>
      </c>
      <c r="G13" s="4"/>
    </row>
    <row r="14" spans="2:8" x14ac:dyDescent="0.25">
      <c r="B14" s="7"/>
      <c r="C14" s="7"/>
      <c r="D14" s="7"/>
      <c r="E14" s="7"/>
      <c r="F14" s="8" t="str">
        <f>+'KF-B'!E14</f>
        <v>1T22</v>
      </c>
      <c r="G14" s="9" t="str">
        <f>+'KF-B'!F14</f>
        <v>1T21</v>
      </c>
      <c r="H14" s="9" t="s">
        <v>0</v>
      </c>
    </row>
    <row r="15" spans="2:8" s="19" customFormat="1" x14ac:dyDescent="0.25">
      <c r="B15" s="19" t="s">
        <v>39</v>
      </c>
      <c r="F15" s="20">
        <v>47396.027999999998</v>
      </c>
      <c r="G15" s="25">
        <v>45122.396999999997</v>
      </c>
      <c r="H15" s="35">
        <f>IF(ISERROR($F15/G15),"-",$F15/G15-1)</f>
        <v>5.0388081111914396E-2</v>
      </c>
    </row>
    <row r="16" spans="2:8" x14ac:dyDescent="0.25">
      <c r="B16" s="21" t="s">
        <v>132</v>
      </c>
      <c r="C16" s="21"/>
      <c r="D16" s="21"/>
      <c r="E16" s="21"/>
      <c r="F16" s="20">
        <v>48140.190999999999</v>
      </c>
      <c r="G16" s="23">
        <v>45858.74</v>
      </c>
      <c r="H16" s="41">
        <f>IF(ISERROR($F16/G16),"-",$F16/G16-1)</f>
        <v>4.97495352031041E-2</v>
      </c>
    </row>
    <row r="17" spans="2:8" x14ac:dyDescent="0.25">
      <c r="B17" s="19" t="s">
        <v>133</v>
      </c>
      <c r="C17" s="19"/>
      <c r="D17" s="19"/>
      <c r="E17" s="19"/>
      <c r="F17" s="20">
        <v>887.74699999999996</v>
      </c>
      <c r="G17" s="25">
        <v>1029.8399999999999</v>
      </c>
      <c r="H17" s="35">
        <f>IF(ISERROR($F17/G17),"-",$F17/G17-1)</f>
        <v>-0.13797580206634041</v>
      </c>
    </row>
    <row r="18" spans="2:8" ht="15" customHeight="1" x14ac:dyDescent="0.25">
      <c r="B18" s="5" t="s">
        <v>140</v>
      </c>
      <c r="C18" s="5"/>
      <c r="D18" s="5"/>
      <c r="E18" s="5"/>
      <c r="F18" s="69">
        <v>1.79635879369653E-2</v>
      </c>
      <c r="G18" s="70">
        <v>2.1932127316963305E-2</v>
      </c>
      <c r="H18" s="71" t="str">
        <f>IF(ISERROR($F18-G18),"-",CONCATENATE((FIXED($F18-G18,4)*10000)," pbs"))</f>
        <v>-40 pbs</v>
      </c>
    </row>
    <row r="19" spans="2:8" x14ac:dyDescent="0.25">
      <c r="B19" s="19" t="s">
        <v>103</v>
      </c>
      <c r="C19" s="19"/>
      <c r="D19" s="19"/>
      <c r="E19" s="19"/>
      <c r="F19" s="20">
        <v>763.40800000000002</v>
      </c>
      <c r="G19" s="25">
        <v>756.94100000000003</v>
      </c>
      <c r="H19" s="35">
        <f>IF(ISERROR($F19/G19),"-",$F19/G19-1)</f>
        <v>8.5435985103197165E-3</v>
      </c>
    </row>
    <row r="20" spans="2:8" ht="15" customHeight="1" x14ac:dyDescent="0.25">
      <c r="B20" s="5" t="s">
        <v>141</v>
      </c>
      <c r="C20" s="5"/>
      <c r="D20" s="5"/>
      <c r="E20" s="5"/>
      <c r="F20" s="69">
        <v>1.0060397359578692</v>
      </c>
      <c r="G20" s="70">
        <v>0.82084454122720596</v>
      </c>
      <c r="H20" s="71" t="str">
        <f>IF(ISERROR($F20-G20),"-",CONCATENATE((FIXED($F20-G20,4)*10000)," pbs"))</f>
        <v>1852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142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25</v>
      </c>
      <c r="G28" s="4"/>
    </row>
    <row r="29" spans="2:8" x14ac:dyDescent="0.25">
      <c r="B29" s="73" t="s">
        <v>47</v>
      </c>
      <c r="G29" s="4"/>
    </row>
    <row r="30" spans="2:8" x14ac:dyDescent="0.25">
      <c r="B30" s="7"/>
      <c r="C30" s="7"/>
      <c r="D30" s="7"/>
      <c r="E30" s="7"/>
      <c r="F30" s="8" t="str">
        <f>+F14</f>
        <v>1T22</v>
      </c>
      <c r="G30" s="9" t="str">
        <f>+'KF-B'!F36</f>
        <v>4T21</v>
      </c>
      <c r="H30" s="9" t="s">
        <v>0</v>
      </c>
    </row>
    <row r="31" spans="2:8" x14ac:dyDescent="0.25">
      <c r="B31" s="19" t="s">
        <v>39</v>
      </c>
      <c r="C31" s="19"/>
      <c r="D31" s="19"/>
      <c r="E31" s="19"/>
      <c r="F31" s="20">
        <f t="shared" ref="F31:F36" si="0">+F15</f>
        <v>47396.027999999998</v>
      </c>
      <c r="G31" s="25">
        <v>47516.159</v>
      </c>
      <c r="H31" s="35">
        <f>IF(ISERROR($F31/G31),"-",$F31/G31-1)</f>
        <v>-2.528213612552288E-3</v>
      </c>
    </row>
    <row r="32" spans="2:8" x14ac:dyDescent="0.25">
      <c r="B32" s="21" t="s">
        <v>132</v>
      </c>
      <c r="C32" s="21"/>
      <c r="D32" s="21"/>
      <c r="E32" s="21"/>
      <c r="F32" s="22">
        <f t="shared" si="0"/>
        <v>48140.190999999999</v>
      </c>
      <c r="G32" s="23">
        <v>48245.495000000003</v>
      </c>
      <c r="H32" s="41">
        <f>IF(ISERROR($F32/G32),"-",$F32/G32-1)</f>
        <v>-2.1826701125152725E-3</v>
      </c>
    </row>
    <row r="33" spans="2:8" x14ac:dyDescent="0.25">
      <c r="B33" s="19" t="s">
        <v>133</v>
      </c>
      <c r="C33" s="19"/>
      <c r="D33" s="19"/>
      <c r="E33" s="19"/>
      <c r="F33" s="20">
        <f t="shared" si="0"/>
        <v>887.74699999999996</v>
      </c>
      <c r="G33" s="25">
        <v>918.74900000000002</v>
      </c>
      <c r="H33" s="35">
        <f>IF(ISERROR($F33/G33),"-",$F33/G33-1)</f>
        <v>-3.3743710197235655E-2</v>
      </c>
    </row>
    <row r="34" spans="2:8" ht="15" customHeight="1" x14ac:dyDescent="0.25">
      <c r="B34" s="5" t="s">
        <v>140</v>
      </c>
      <c r="C34" s="5"/>
      <c r="D34" s="5"/>
      <c r="E34" s="5"/>
      <c r="F34" s="69">
        <f t="shared" si="0"/>
        <v>1.79635879369653E-2</v>
      </c>
      <c r="G34" s="70">
        <v>1.8572665518824354E-2</v>
      </c>
      <c r="H34" s="71" t="str">
        <f>IF(ISERROR($F34-G34),"-",CONCATENATE((FIXED($F34-G34,4)*10000)," pbs"))</f>
        <v>-6 pbs</v>
      </c>
    </row>
    <row r="35" spans="2:8" x14ac:dyDescent="0.25">
      <c r="B35" s="19" t="s">
        <v>103</v>
      </c>
      <c r="C35" s="19"/>
      <c r="D35" s="19"/>
      <c r="E35" s="19"/>
      <c r="F35" s="20">
        <f t="shared" si="0"/>
        <v>763.40800000000002</v>
      </c>
      <c r="G35" s="25">
        <v>754.20800000000008</v>
      </c>
      <c r="H35" s="35">
        <f>IF(ISERROR($F35/G35),"-",$F35/G35-1)</f>
        <v>1.2198226483940644E-2</v>
      </c>
    </row>
    <row r="36" spans="2:8" ht="15" customHeight="1" x14ac:dyDescent="0.25">
      <c r="B36" s="5" t="s">
        <v>141</v>
      </c>
      <c r="C36" s="5"/>
      <c r="D36" s="5"/>
      <c r="E36" s="5"/>
      <c r="F36" s="69">
        <f t="shared" si="0"/>
        <v>1.0060397359578692</v>
      </c>
      <c r="G36" s="70">
        <v>0.96330734911526716</v>
      </c>
      <c r="H36" s="71" t="str">
        <f>IF(ISERROR($F36-G36),"-",CONCATENATE((FIXED($F36-G36,4)*10000)," pbs"))</f>
        <v>427 pbs</v>
      </c>
    </row>
    <row r="37" spans="2:8" x14ac:dyDescent="0.25">
      <c r="B37" s="5"/>
    </row>
    <row r="38" spans="2:8" ht="17.25" x14ac:dyDescent="0.25">
      <c r="B38" s="67" t="s">
        <v>142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59</v>
      </c>
    </row>
    <row r="12" spans="2:8" ht="17.25" x14ac:dyDescent="0.3">
      <c r="B12" s="6" t="s">
        <v>12</v>
      </c>
      <c r="G12" s="4"/>
    </row>
    <row r="13" spans="2:8" x14ac:dyDescent="0.25">
      <c r="B13" s="73" t="s">
        <v>47</v>
      </c>
      <c r="G13" s="4"/>
    </row>
    <row r="14" spans="2:8" ht="17.25" x14ac:dyDescent="0.25">
      <c r="B14" s="7"/>
      <c r="C14" s="7"/>
      <c r="D14" s="7"/>
      <c r="E14" s="7"/>
      <c r="F14" s="8" t="s">
        <v>150</v>
      </c>
      <c r="G14" s="9" t="s">
        <v>151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f>IF(ISERROR($F15/G15),"-",ABS($F15)/ABS(G15)-1)</f>
        <v>0</v>
      </c>
    </row>
    <row r="16" spans="2:8" x14ac:dyDescent="0.25">
      <c r="B16" s="21" t="s">
        <v>60</v>
      </c>
      <c r="C16" s="21"/>
      <c r="D16" s="21"/>
      <c r="E16" s="21"/>
      <c r="F16" s="22">
        <v>3636.9207319215002</v>
      </c>
      <c r="G16" s="23">
        <v>3561.0727909477</v>
      </c>
      <c r="H16" s="41">
        <f t="shared" ref="H16:H17" si="0">IF(ISERROR($F16/G16),"-",ABS($F16)/ABS(G16)-1)</f>
        <v>2.1299182978401054E-2</v>
      </c>
    </row>
    <row r="17" spans="2:9" x14ac:dyDescent="0.25">
      <c r="B17" s="21" t="s">
        <v>61</v>
      </c>
      <c r="C17" s="21"/>
      <c r="D17" s="21"/>
      <c r="E17" s="21"/>
      <c r="F17" s="22">
        <v>30.040800000000004</v>
      </c>
      <c r="G17" s="23">
        <v>24.703200000000002</v>
      </c>
      <c r="H17" s="41">
        <f t="shared" si="0"/>
        <v>0.21606917322452168</v>
      </c>
    </row>
    <row r="18" spans="2:9" x14ac:dyDescent="0.25">
      <c r="B18" s="21" t="s">
        <v>138</v>
      </c>
      <c r="C18" s="21"/>
      <c r="D18" s="21"/>
      <c r="E18" s="21"/>
      <c r="F18" s="22">
        <v>-152.78031505999965</v>
      </c>
      <c r="G18" s="23">
        <v>-108.72739908999991</v>
      </c>
      <c r="H18" s="41">
        <f t="shared" ref="H18" si="1">IF(ISERROR($F18/G18),"-",ABS($F18)/ABS(G18)-1)</f>
        <v>0.405168488703888</v>
      </c>
    </row>
    <row r="19" spans="2:9" x14ac:dyDescent="0.25">
      <c r="B19" s="21" t="s">
        <v>62</v>
      </c>
      <c r="C19" s="21"/>
      <c r="D19" s="21"/>
      <c r="E19" s="21"/>
      <c r="F19" s="22">
        <v>2.1394022514263544</v>
      </c>
      <c r="G19" s="23">
        <v>2.3459229653708054</v>
      </c>
      <c r="H19" s="41">
        <f t="shared" ref="H19:H27" si="2">IF(ISERROR($F19/G19),"-",ABS($F19)/ABS(G19)-1)</f>
        <v>-8.803388559342884E-2</v>
      </c>
    </row>
    <row r="20" spans="2:9" x14ac:dyDescent="0.25">
      <c r="B20" s="21" t="s">
        <v>63</v>
      </c>
      <c r="C20" s="21"/>
      <c r="D20" s="21"/>
      <c r="E20" s="21"/>
      <c r="F20" s="22">
        <v>472.74721455160648</v>
      </c>
      <c r="G20" s="23">
        <v>703.11977751422751</v>
      </c>
      <c r="H20" s="41">
        <f t="shared" si="2"/>
        <v>-0.32764341201874314</v>
      </c>
    </row>
    <row r="21" spans="2:9" x14ac:dyDescent="0.25">
      <c r="B21" s="21" t="s">
        <v>64</v>
      </c>
      <c r="C21" s="21"/>
      <c r="D21" s="21"/>
      <c r="E21" s="21"/>
      <c r="F21" s="22">
        <v>-349.34917020333489</v>
      </c>
      <c r="G21" s="23">
        <v>-323.9178937101326</v>
      </c>
      <c r="H21" s="41">
        <f t="shared" si="2"/>
        <v>7.8511490062849631E-2</v>
      </c>
    </row>
    <row r="22" spans="2:9" x14ac:dyDescent="0.25">
      <c r="B22" s="21" t="s">
        <v>65</v>
      </c>
      <c r="C22" s="21"/>
      <c r="D22" s="21"/>
      <c r="E22" s="21"/>
      <c r="F22" s="22">
        <v>-480.58411458582322</v>
      </c>
      <c r="G22" s="23">
        <v>-476.42801909708953</v>
      </c>
      <c r="H22" s="41">
        <f t="shared" si="2"/>
        <v>8.7234489201750698E-3</v>
      </c>
    </row>
    <row r="23" spans="2:9" x14ac:dyDescent="0.25">
      <c r="B23" s="5" t="s">
        <v>66</v>
      </c>
      <c r="C23" s="5"/>
      <c r="D23" s="5"/>
      <c r="E23" s="5"/>
      <c r="F23" s="17">
        <v>5219.134548875375</v>
      </c>
      <c r="G23" s="37">
        <v>5442.168379530076</v>
      </c>
      <c r="H23" s="38">
        <f t="shared" si="2"/>
        <v>-4.0982530326259314E-2</v>
      </c>
    </row>
    <row r="24" spans="2:9" x14ac:dyDescent="0.25">
      <c r="B24" s="5" t="s">
        <v>67</v>
      </c>
      <c r="C24" s="5"/>
      <c r="D24" s="5"/>
      <c r="E24" s="5"/>
      <c r="F24" s="17">
        <v>5219.134548875375</v>
      </c>
      <c r="G24" s="37">
        <v>5442.168379530076</v>
      </c>
      <c r="H24" s="38">
        <f t="shared" si="2"/>
        <v>-4.0982530326259314E-2</v>
      </c>
    </row>
    <row r="25" spans="2:9" x14ac:dyDescent="0.25">
      <c r="B25" s="5" t="s">
        <v>68</v>
      </c>
      <c r="C25" s="5"/>
      <c r="D25" s="5"/>
      <c r="E25" s="5"/>
      <c r="F25" s="17">
        <v>5219.134548875375</v>
      </c>
      <c r="G25" s="37">
        <v>5442.168379530076</v>
      </c>
      <c r="H25" s="38">
        <f t="shared" si="2"/>
        <v>-4.0982530326259314E-2</v>
      </c>
    </row>
    <row r="26" spans="2:9" x14ac:dyDescent="0.25">
      <c r="B26" s="5" t="s">
        <v>69</v>
      </c>
      <c r="C26" s="5"/>
      <c r="D26" s="5"/>
      <c r="E26" s="5"/>
      <c r="F26" s="17">
        <v>29795.444233173883</v>
      </c>
      <c r="G26" s="37">
        <v>30300.594424351311</v>
      </c>
      <c r="H26" s="38">
        <f t="shared" si="2"/>
        <v>-1.6671296414286219E-2</v>
      </c>
    </row>
    <row r="27" spans="2:9" x14ac:dyDescent="0.25">
      <c r="B27" s="21" t="s">
        <v>137</v>
      </c>
      <c r="C27" s="5"/>
      <c r="D27" s="5"/>
      <c r="E27" s="5"/>
      <c r="F27" s="22">
        <v>27532.509833173885</v>
      </c>
      <c r="G27" s="23">
        <v>28082.291347056493</v>
      </c>
      <c r="H27" s="41">
        <f t="shared" si="2"/>
        <v>-1.957751620364967E-2</v>
      </c>
    </row>
    <row r="28" spans="2:9" ht="17.25" x14ac:dyDescent="0.3">
      <c r="B28" s="6" t="s">
        <v>70</v>
      </c>
      <c r="C28" s="6"/>
      <c r="D28" s="6"/>
      <c r="E28" s="6"/>
      <c r="F28" s="42">
        <v>0.17516552221981824</v>
      </c>
      <c r="G28" s="43">
        <v>0.17960599397206659</v>
      </c>
      <c r="H28" s="44" t="str">
        <f>IF(ISERROR($F28-G28),"-",CONCATENATE((FIXED($F28-G28,4)*10000)," pbs"))</f>
        <v>-44 pbs</v>
      </c>
    </row>
    <row r="29" spans="2:9" ht="17.25" x14ac:dyDescent="0.3">
      <c r="B29" s="6" t="s">
        <v>71</v>
      </c>
      <c r="C29" s="6"/>
      <c r="D29" s="6"/>
      <c r="E29" s="6"/>
      <c r="F29" s="42">
        <v>0.17516552221981824</v>
      </c>
      <c r="G29" s="43">
        <v>0.17960599397206659</v>
      </c>
      <c r="H29" s="44" t="str">
        <f t="shared" ref="H29:H31" si="3">IF(ISERROR($F29-G29),"-",CONCATENATE((FIXED($F29-G29,4)*10000)," pbs"))</f>
        <v>-44 pbs</v>
      </c>
    </row>
    <row r="30" spans="2:9" ht="17.25" x14ac:dyDescent="0.3">
      <c r="B30" s="6" t="s">
        <v>72</v>
      </c>
      <c r="C30" s="6"/>
      <c r="D30" s="6"/>
      <c r="E30" s="6"/>
      <c r="F30" s="42">
        <v>0.17516552221981824</v>
      </c>
      <c r="G30" s="43">
        <v>0.17960599397206659</v>
      </c>
      <c r="H30" s="44" t="str">
        <f t="shared" si="3"/>
        <v>-44 pbs</v>
      </c>
    </row>
    <row r="31" spans="2:9" ht="17.25" x14ac:dyDescent="0.3">
      <c r="B31" s="6" t="s">
        <v>73</v>
      </c>
      <c r="C31" s="6"/>
      <c r="D31" s="6"/>
      <c r="E31" s="6"/>
      <c r="F31" s="42" t="s">
        <v>154</v>
      </c>
      <c r="G31" s="43">
        <v>9.0457005985683667E-2</v>
      </c>
      <c r="H31" s="44" t="str">
        <f t="shared" si="3"/>
        <v>-</v>
      </c>
    </row>
    <row r="32" spans="2:9" x14ac:dyDescent="0.25">
      <c r="B32" s="50" t="s">
        <v>8</v>
      </c>
      <c r="C32" s="21"/>
      <c r="D32" s="21"/>
      <c r="E32" s="21"/>
      <c r="F32" s="51"/>
      <c r="G32" s="21"/>
      <c r="H32" s="52"/>
      <c r="I32" s="78"/>
    </row>
    <row r="33" spans="2:8" x14ac:dyDescent="0.25">
      <c r="B33" s="53" t="s">
        <v>74</v>
      </c>
      <c r="C33" s="54"/>
      <c r="D33" s="54"/>
      <c r="E33" s="54"/>
      <c r="F33" s="55">
        <v>0.17172057476812472</v>
      </c>
      <c r="G33" s="77">
        <v>0.17589879300176753</v>
      </c>
      <c r="H33" s="56" t="str">
        <f>IF(ISERROR($F33-G33),"-",CONCATENATE((FIXED($F33-G33,4)*10000)," pbs"))</f>
        <v>-42 pbs</v>
      </c>
    </row>
    <row r="34" spans="2:8" x14ac:dyDescent="0.25">
      <c r="B34" s="50" t="s">
        <v>75</v>
      </c>
      <c r="C34" s="21"/>
      <c r="D34" s="21"/>
      <c r="E34" s="21"/>
      <c r="F34" s="57">
        <v>0.17172057476812472</v>
      </c>
      <c r="G34" s="58">
        <v>0.17589879300176753</v>
      </c>
      <c r="H34" s="59" t="str">
        <f>IF(ISERROR($F34-G34),"-",CONCATENATE((FIXED($F34-G34,4)*10000)," pbs"))</f>
        <v>-42 pbs</v>
      </c>
    </row>
    <row r="35" spans="2:8" x14ac:dyDescent="0.25">
      <c r="B35" s="50" t="s">
        <v>76</v>
      </c>
      <c r="C35" s="21"/>
      <c r="D35" s="21"/>
      <c r="E35" s="21"/>
      <c r="F35" s="57" t="s">
        <v>154</v>
      </c>
      <c r="G35" s="58">
        <v>8.8555499471640459E-2</v>
      </c>
      <c r="H35" s="59" t="str">
        <f>IF(ISERROR($F35-G35),"-",CONCATENATE((FIXED($F35-G35,4)*10000)," pbs"))</f>
        <v>-</v>
      </c>
    </row>
    <row r="36" spans="2:8" ht="17.25" x14ac:dyDescent="0.3">
      <c r="B36" s="6" t="s">
        <v>153</v>
      </c>
      <c r="C36" s="21"/>
      <c r="D36" s="21"/>
      <c r="E36" s="21"/>
      <c r="F36" s="42">
        <v>0.20872770012104955</v>
      </c>
      <c r="G36" s="43">
        <v>0.19610732041463208</v>
      </c>
      <c r="H36" s="44" t="str">
        <f t="shared" ref="H36" si="4">IF(ISERROR($F36-G36),"-",CONCATENATE((FIXED($F36-G36,4)*10000)," pbs"))</f>
        <v>126 pbs</v>
      </c>
    </row>
    <row r="37" spans="2:8" x14ac:dyDescent="0.25">
      <c r="B37" s="50"/>
      <c r="C37" s="21"/>
      <c r="D37" s="21"/>
      <c r="E37" s="21"/>
      <c r="F37" s="58"/>
      <c r="G37" s="58"/>
      <c r="H37" s="59"/>
    </row>
    <row r="38" spans="2:8" ht="17.25" x14ac:dyDescent="0.25">
      <c r="B38" s="67" t="s">
        <v>139</v>
      </c>
      <c r="C38" s="21"/>
      <c r="D38" s="21"/>
      <c r="E38" s="21"/>
      <c r="F38" s="58"/>
      <c r="G38" s="58"/>
      <c r="H38" s="59"/>
    </row>
    <row r="39" spans="2:8" x14ac:dyDescent="0.25">
      <c r="B39" s="67"/>
      <c r="C39" s="21"/>
      <c r="D39" s="21"/>
      <c r="E39" s="21"/>
      <c r="F39" s="58"/>
      <c r="G39" s="58"/>
      <c r="H39" s="59"/>
    </row>
    <row r="42" spans="2:8" ht="17.25" x14ac:dyDescent="0.3">
      <c r="B42" s="6" t="s">
        <v>25</v>
      </c>
      <c r="G42" s="4"/>
    </row>
    <row r="43" spans="2:8" x14ac:dyDescent="0.25">
      <c r="B43" s="73" t="s">
        <v>47</v>
      </c>
      <c r="G43" s="4"/>
    </row>
    <row r="44" spans="2:8" ht="17.25" x14ac:dyDescent="0.25">
      <c r="B44" s="7"/>
      <c r="C44" s="7"/>
      <c r="D44" s="7"/>
      <c r="E44" s="7"/>
      <c r="F44" s="8" t="s">
        <v>150</v>
      </c>
      <c r="G44" s="9" t="s">
        <v>152</v>
      </c>
      <c r="H44" s="9" t="s">
        <v>0</v>
      </c>
    </row>
    <row r="45" spans="2:8" x14ac:dyDescent="0.25">
      <c r="B45" s="21" t="s">
        <v>7</v>
      </c>
      <c r="C45" s="21"/>
      <c r="D45" s="21"/>
      <c r="E45" s="21"/>
      <c r="F45" s="22">
        <f t="shared" ref="F45:F61" si="5">+F15</f>
        <v>2060</v>
      </c>
      <c r="G45" s="23">
        <v>2060</v>
      </c>
      <c r="H45" s="41">
        <f>IF(ISERROR($F45/G45),"-",ABS($F45)/ABS(G45)-1)</f>
        <v>0</v>
      </c>
    </row>
    <row r="46" spans="2:8" x14ac:dyDescent="0.25">
      <c r="B46" s="21" t="s">
        <v>60</v>
      </c>
      <c r="C46" s="21"/>
      <c r="D46" s="21"/>
      <c r="E46" s="21"/>
      <c r="F46" s="22">
        <f t="shared" si="5"/>
        <v>3636.9207319215002</v>
      </c>
      <c r="G46" s="23">
        <v>3588.1480514668997</v>
      </c>
      <c r="H46" s="41">
        <f t="shared" ref="H46:H47" si="6">IF(ISERROR($F46/G46),"-",ABS($F46)/ABS(G46)-1)</f>
        <v>1.3592716843069397E-2</v>
      </c>
    </row>
    <row r="47" spans="2:8" x14ac:dyDescent="0.25">
      <c r="B47" s="21" t="s">
        <v>61</v>
      </c>
      <c r="C47" s="21"/>
      <c r="D47" s="21"/>
      <c r="E47" s="21"/>
      <c r="F47" s="22">
        <f t="shared" si="5"/>
        <v>30.040800000000004</v>
      </c>
      <c r="G47" s="23">
        <v>86.583200000000005</v>
      </c>
      <c r="H47" s="41">
        <f t="shared" si="6"/>
        <v>-0.65304123663713054</v>
      </c>
    </row>
    <row r="48" spans="2:8" x14ac:dyDescent="0.25">
      <c r="B48" s="21" t="s">
        <v>138</v>
      </c>
      <c r="C48" s="21"/>
      <c r="D48" s="21"/>
      <c r="E48" s="21"/>
      <c r="F48" s="22">
        <f t="shared" si="5"/>
        <v>-152.78031505999965</v>
      </c>
      <c r="G48" s="23">
        <v>-152.66302476000001</v>
      </c>
      <c r="H48" s="41">
        <f t="shared" ref="H48:H57" si="7">IF(ISERROR($F48/G48),"-",ABS($F48)/ABS(G48)-1)</f>
        <v>7.6829540213840808E-4</v>
      </c>
    </row>
    <row r="49" spans="2:8" x14ac:dyDescent="0.25">
      <c r="B49" s="21" t="s">
        <v>62</v>
      </c>
      <c r="C49" s="21"/>
      <c r="D49" s="21"/>
      <c r="E49" s="21"/>
      <c r="F49" s="22">
        <f t="shared" si="5"/>
        <v>2.1394022514263544</v>
      </c>
      <c r="G49" s="23">
        <v>2.0652393356986529</v>
      </c>
      <c r="H49" s="41">
        <f t="shared" si="7"/>
        <v>3.591008288761488E-2</v>
      </c>
    </row>
    <row r="50" spans="2:8" x14ac:dyDescent="0.25">
      <c r="B50" s="21" t="s">
        <v>63</v>
      </c>
      <c r="C50" s="21"/>
      <c r="D50" s="21"/>
      <c r="E50" s="21"/>
      <c r="F50" s="22">
        <f t="shared" si="5"/>
        <v>472.74721455160648</v>
      </c>
      <c r="G50" s="23">
        <v>561.28466160201731</v>
      </c>
      <c r="H50" s="41">
        <f t="shared" si="7"/>
        <v>-0.15774072072040501</v>
      </c>
    </row>
    <row r="51" spans="2:8" x14ac:dyDescent="0.25">
      <c r="B51" s="21" t="s">
        <v>64</v>
      </c>
      <c r="C51" s="21"/>
      <c r="D51" s="21"/>
      <c r="E51" s="21"/>
      <c r="F51" s="22">
        <f t="shared" si="5"/>
        <v>-349.34917020333489</v>
      </c>
      <c r="G51" s="23">
        <v>-354.76200012206851</v>
      </c>
      <c r="H51" s="41">
        <f t="shared" si="7"/>
        <v>-1.5257637280405301E-2</v>
      </c>
    </row>
    <row r="52" spans="2:8" x14ac:dyDescent="0.25">
      <c r="B52" s="21" t="s">
        <v>65</v>
      </c>
      <c r="C52" s="21"/>
      <c r="D52" s="21"/>
      <c r="E52" s="21"/>
      <c r="F52" s="22">
        <f t="shared" si="5"/>
        <v>-480.58411458582322</v>
      </c>
      <c r="G52" s="23">
        <v>-455.69613389730671</v>
      </c>
      <c r="H52" s="41">
        <f t="shared" si="7"/>
        <v>5.4615299181197674E-2</v>
      </c>
    </row>
    <row r="53" spans="2:8" x14ac:dyDescent="0.25">
      <c r="B53" s="5" t="s">
        <v>66</v>
      </c>
      <c r="C53" s="5"/>
      <c r="D53" s="5"/>
      <c r="E53" s="5"/>
      <c r="F53" s="17">
        <f t="shared" si="5"/>
        <v>5219.134548875375</v>
      </c>
      <c r="G53" s="37">
        <v>5334.9599936252407</v>
      </c>
      <c r="H53" s="38">
        <f t="shared" si="7"/>
        <v>-2.1710649168553475E-2</v>
      </c>
    </row>
    <row r="54" spans="2:8" x14ac:dyDescent="0.25">
      <c r="B54" s="5" t="s">
        <v>67</v>
      </c>
      <c r="C54" s="5"/>
      <c r="D54" s="5"/>
      <c r="E54" s="5"/>
      <c r="F54" s="17">
        <f t="shared" si="5"/>
        <v>5219.134548875375</v>
      </c>
      <c r="G54" s="37">
        <v>5334.9599936252407</v>
      </c>
      <c r="H54" s="38">
        <f t="shared" si="7"/>
        <v>-2.1710649168553475E-2</v>
      </c>
    </row>
    <row r="55" spans="2:8" x14ac:dyDescent="0.25">
      <c r="B55" s="5" t="s">
        <v>68</v>
      </c>
      <c r="C55" s="5"/>
      <c r="D55" s="5"/>
      <c r="E55" s="5"/>
      <c r="F55" s="17">
        <f t="shared" si="5"/>
        <v>5219.134548875375</v>
      </c>
      <c r="G55" s="37">
        <v>5334.9599936252407</v>
      </c>
      <c r="H55" s="38">
        <f t="shared" si="7"/>
        <v>-2.1710649168553475E-2</v>
      </c>
    </row>
    <row r="56" spans="2:8" x14ac:dyDescent="0.25">
      <c r="B56" s="5" t="s">
        <v>69</v>
      </c>
      <c r="C56" s="5"/>
      <c r="D56" s="5"/>
      <c r="E56" s="5"/>
      <c r="F56" s="17">
        <f t="shared" si="5"/>
        <v>29795.444233173883</v>
      </c>
      <c r="G56" s="37">
        <v>30171.202327547824</v>
      </c>
      <c r="H56" s="38">
        <f t="shared" si="7"/>
        <v>-1.2454196895920644E-2</v>
      </c>
    </row>
    <row r="57" spans="2:8" x14ac:dyDescent="0.25">
      <c r="B57" s="21" t="s">
        <v>137</v>
      </c>
      <c r="C57" s="5"/>
      <c r="D57" s="5"/>
      <c r="E57" s="5"/>
      <c r="F57" s="22">
        <f t="shared" si="5"/>
        <v>27532.509833173885</v>
      </c>
      <c r="G57" s="23">
        <v>27908.850975475136</v>
      </c>
      <c r="H57" s="41">
        <f t="shared" si="7"/>
        <v>-1.3484651970515071E-2</v>
      </c>
    </row>
    <row r="58" spans="2:8" ht="17.25" x14ac:dyDescent="0.3">
      <c r="B58" s="6" t="s">
        <v>70</v>
      </c>
      <c r="C58" s="6"/>
      <c r="D58" s="6"/>
      <c r="E58" s="6"/>
      <c r="F58" s="42">
        <f t="shared" si="5"/>
        <v>0.17516552221981824</v>
      </c>
      <c r="G58" s="43">
        <v>0.176822916624511</v>
      </c>
      <c r="H58" s="44" t="str">
        <f>IF(ISERROR($F58-G58),"-",CONCATENATE((FIXED($F58-G58,4)*10000)," pbs"))</f>
        <v>-17 pbs</v>
      </c>
    </row>
    <row r="59" spans="2:8" ht="17.25" x14ac:dyDescent="0.3">
      <c r="B59" s="6" t="s">
        <v>71</v>
      </c>
      <c r="C59" s="6"/>
      <c r="D59" s="6"/>
      <c r="E59" s="6"/>
      <c r="F59" s="42">
        <f t="shared" si="5"/>
        <v>0.17516552221981824</v>
      </c>
      <c r="G59" s="43">
        <v>0.176822916624511</v>
      </c>
      <c r="H59" s="44" t="str">
        <f t="shared" ref="H59:H61" si="8">IF(ISERROR($F59-G59),"-",CONCATENATE((FIXED($F59-G59,4)*10000)," pbs"))</f>
        <v>-17 pbs</v>
      </c>
    </row>
    <row r="60" spans="2:8" ht="17.25" x14ac:dyDescent="0.3">
      <c r="B60" s="6" t="s">
        <v>72</v>
      </c>
      <c r="C60" s="6"/>
      <c r="D60" s="6"/>
      <c r="E60" s="6"/>
      <c r="F60" s="42">
        <f t="shared" si="5"/>
        <v>0.17516552221981824</v>
      </c>
      <c r="G60" s="43">
        <v>0.176822916624511</v>
      </c>
      <c r="H60" s="44" t="str">
        <f t="shared" si="8"/>
        <v>-17 pbs</v>
      </c>
    </row>
    <row r="61" spans="2:8" ht="17.25" x14ac:dyDescent="0.3">
      <c r="B61" s="6" t="s">
        <v>73</v>
      </c>
      <c r="C61" s="6"/>
      <c r="D61" s="6"/>
      <c r="E61" s="6"/>
      <c r="F61" s="42" t="str">
        <f t="shared" si="5"/>
        <v>nd</v>
      </c>
      <c r="G61" s="43">
        <v>8.5506280160635412E-2</v>
      </c>
      <c r="H61" s="44" t="str">
        <f t="shared" si="8"/>
        <v>-</v>
      </c>
    </row>
    <row r="62" spans="2:8" x14ac:dyDescent="0.25">
      <c r="B62" s="50" t="s">
        <v>8</v>
      </c>
      <c r="C62" s="21"/>
      <c r="D62" s="21"/>
      <c r="E62" s="21"/>
      <c r="F62" s="51"/>
      <c r="G62" s="21"/>
      <c r="H62" s="52"/>
    </row>
    <row r="63" spans="2:8" x14ac:dyDescent="0.25">
      <c r="B63" s="53" t="s">
        <v>74</v>
      </c>
      <c r="C63" s="54"/>
      <c r="D63" s="54"/>
      <c r="E63" s="54"/>
      <c r="F63" s="55">
        <f>+F33</f>
        <v>0.17172057476812472</v>
      </c>
      <c r="G63" s="77">
        <v>0.17272608814639467</v>
      </c>
      <c r="H63" s="56" t="str">
        <f t="shared" ref="H63:H66" si="9">IF(ISERROR($F63-G63),"-",CONCATENATE((FIXED($F63-G63,4)*10000)," pbs"))</f>
        <v>-10 pbs</v>
      </c>
    </row>
    <row r="64" spans="2:8" x14ac:dyDescent="0.25">
      <c r="B64" s="50" t="s">
        <v>75</v>
      </c>
      <c r="C64" s="21"/>
      <c r="D64" s="21"/>
      <c r="E64" s="21"/>
      <c r="F64" s="57">
        <f>+F34</f>
        <v>0.17172057476812472</v>
      </c>
      <c r="G64" s="58">
        <v>0.17272608814639467</v>
      </c>
      <c r="H64" s="59" t="str">
        <f t="shared" si="9"/>
        <v>-10 pbs</v>
      </c>
    </row>
    <row r="65" spans="2:8" x14ac:dyDescent="0.25">
      <c r="B65" s="50" t="s">
        <v>76</v>
      </c>
      <c r="C65" s="21"/>
      <c r="D65" s="21"/>
      <c r="E65" s="21"/>
      <c r="F65" s="57" t="str">
        <f>+F35</f>
        <v>nd</v>
      </c>
      <c r="G65" s="58">
        <v>8.364137298690548E-2</v>
      </c>
      <c r="H65" s="59" t="str">
        <f t="shared" si="9"/>
        <v>-</v>
      </c>
    </row>
    <row r="66" spans="2:8" ht="17.25" x14ac:dyDescent="0.3">
      <c r="B66" s="6" t="s">
        <v>153</v>
      </c>
      <c r="C66" s="21"/>
      <c r="D66" s="21"/>
      <c r="E66" s="21"/>
      <c r="F66" s="42">
        <v>0.20872770012104955</v>
      </c>
      <c r="G66" s="43">
        <v>0.20996710455390449</v>
      </c>
      <c r="H66" s="44" t="str">
        <f t="shared" si="9"/>
        <v>-12 pbs</v>
      </c>
    </row>
    <row r="67" spans="2:8" x14ac:dyDescent="0.25">
      <c r="B67" s="50"/>
      <c r="C67" s="21"/>
      <c r="D67" s="21"/>
      <c r="E67" s="21"/>
      <c r="F67" s="58"/>
      <c r="G67" s="58"/>
      <c r="H67" s="59"/>
    </row>
    <row r="68" spans="2:8" ht="17.25" x14ac:dyDescent="0.25">
      <c r="B68" s="67" t="s">
        <v>139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11</v>
      </c>
    </row>
    <row r="12" spans="2:7" ht="17.25" x14ac:dyDescent="0.3">
      <c r="B12" s="6" t="s">
        <v>12</v>
      </c>
      <c r="F12" s="4"/>
    </row>
    <row r="13" spans="2:7" x14ac:dyDescent="0.25">
      <c r="B13" s="73" t="s">
        <v>47</v>
      </c>
      <c r="F13" s="4"/>
    </row>
    <row r="14" spans="2:7" x14ac:dyDescent="0.25">
      <c r="B14" s="7"/>
      <c r="C14" s="7"/>
      <c r="D14" s="7"/>
      <c r="E14" s="8" t="s">
        <v>148</v>
      </c>
      <c r="F14" s="9" t="s">
        <v>149</v>
      </c>
      <c r="G14" s="9" t="s">
        <v>0</v>
      </c>
    </row>
    <row r="15" spans="2:7" s="5" customFormat="1" x14ac:dyDescent="0.25">
      <c r="B15" s="60" t="s">
        <v>13</v>
      </c>
      <c r="C15" s="60"/>
      <c r="D15" s="60"/>
      <c r="E15" s="47">
        <v>65642.48599999999</v>
      </c>
      <c r="F15" s="45">
        <v>65210.59</v>
      </c>
      <c r="G15" s="38">
        <f>IF(ISERROR($E15/F15),"-",ABS($E15)/ABS(F15)-1)</f>
        <v>6.6230960339417333E-3</v>
      </c>
    </row>
    <row r="16" spans="2:7" x14ac:dyDescent="0.25">
      <c r="B16" s="1" t="s">
        <v>14</v>
      </c>
      <c r="C16" s="19"/>
      <c r="D16" s="19"/>
      <c r="E16" s="48">
        <v>6181.24</v>
      </c>
      <c r="F16" s="28">
        <v>5484.3049999999994</v>
      </c>
      <c r="G16" s="29">
        <f t="shared" ref="G16:G28" si="0">IF(ISERROR($E16/F16),"-",ABS($E16)/ABS(F16)-1)</f>
        <v>0.1270780892018224</v>
      </c>
    </row>
    <row r="17" spans="2:7" x14ac:dyDescent="0.25">
      <c r="B17" s="1" t="s">
        <v>16</v>
      </c>
      <c r="E17" s="48">
        <v>1420.088</v>
      </c>
      <c r="F17" s="28">
        <v>1953.7369999999999</v>
      </c>
      <c r="G17" s="29">
        <f t="shared" si="0"/>
        <v>-0.27314270037369404</v>
      </c>
    </row>
    <row r="18" spans="2:7" x14ac:dyDescent="0.25">
      <c r="B18" s="1" t="s">
        <v>17</v>
      </c>
      <c r="E18" s="48">
        <v>171.33699999999999</v>
      </c>
      <c r="F18" s="28">
        <v>174.86799999999999</v>
      </c>
      <c r="G18" s="29">
        <f t="shared" si="0"/>
        <v>-2.0192373676144348E-2</v>
      </c>
    </row>
    <row r="19" spans="2:7" s="5" customFormat="1" x14ac:dyDescent="0.25">
      <c r="B19" s="5" t="s">
        <v>39</v>
      </c>
      <c r="E19" s="47">
        <v>47396.027999999998</v>
      </c>
      <c r="F19" s="45">
        <v>45122.396999999997</v>
      </c>
      <c r="G19" s="38">
        <f t="shared" si="0"/>
        <v>5.0388081111914396E-2</v>
      </c>
    </row>
    <row r="20" spans="2:7" x14ac:dyDescent="0.25">
      <c r="B20" s="1" t="s">
        <v>40</v>
      </c>
      <c r="E20" s="48">
        <v>2195.0810000000001</v>
      </c>
      <c r="F20" s="28">
        <v>2832.1320000000001</v>
      </c>
      <c r="G20" s="29">
        <f t="shared" si="0"/>
        <v>-0.22493690265849187</v>
      </c>
    </row>
    <row r="21" spans="2:7" s="21" customFormat="1" x14ac:dyDescent="0.25">
      <c r="B21" s="21" t="s">
        <v>19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20</v>
      </c>
      <c r="C22" s="5"/>
      <c r="D22" s="5"/>
      <c r="E22" s="47">
        <v>47825.025999999998</v>
      </c>
      <c r="F22" s="45">
        <v>46284.044000000002</v>
      </c>
      <c r="G22" s="38">
        <f t="shared" si="0"/>
        <v>3.329402244972357E-2</v>
      </c>
    </row>
    <row r="23" spans="2:7" s="5" customFormat="1" x14ac:dyDescent="0.25">
      <c r="B23" s="21" t="s">
        <v>42</v>
      </c>
      <c r="C23" s="21"/>
      <c r="D23" s="21"/>
      <c r="E23" s="49">
        <v>822.79192806000003</v>
      </c>
      <c r="F23" s="46">
        <v>860.18931825000004</v>
      </c>
      <c r="G23" s="41">
        <f t="shared" si="0"/>
        <v>-4.3475766783622194E-2</v>
      </c>
    </row>
    <row r="24" spans="2:7" x14ac:dyDescent="0.25">
      <c r="B24" s="54" t="s">
        <v>41</v>
      </c>
      <c r="C24" s="54"/>
      <c r="D24" s="54"/>
      <c r="E24" s="61">
        <v>47002.234071939994</v>
      </c>
      <c r="F24" s="62">
        <v>45423.854681750003</v>
      </c>
      <c r="G24" s="63">
        <f t="shared" si="0"/>
        <v>3.4747808200085162E-2</v>
      </c>
    </row>
    <row r="25" spans="2:7" s="19" customFormat="1" x14ac:dyDescent="0.25">
      <c r="B25" s="1" t="s">
        <v>21</v>
      </c>
      <c r="C25" s="1"/>
      <c r="D25" s="1"/>
      <c r="E25" s="48">
        <v>28124.460850790001</v>
      </c>
      <c r="F25" s="28">
        <v>26021.37920453</v>
      </c>
      <c r="G25" s="29">
        <f t="shared" si="0"/>
        <v>8.0821298122963459E-2</v>
      </c>
    </row>
    <row r="26" spans="2:7" x14ac:dyDescent="0.25">
      <c r="B26" s="5" t="s">
        <v>22</v>
      </c>
      <c r="C26" s="5"/>
      <c r="D26" s="5"/>
      <c r="E26" s="47">
        <v>75126.694922729992</v>
      </c>
      <c r="F26" s="45">
        <v>71445.23388628001</v>
      </c>
      <c r="G26" s="38">
        <f t="shared" si="0"/>
        <v>5.1528434245310173E-2</v>
      </c>
    </row>
    <row r="27" spans="2:7" s="5" customFormat="1" x14ac:dyDescent="0.25">
      <c r="B27" s="1" t="s">
        <v>23</v>
      </c>
      <c r="C27" s="1"/>
      <c r="D27" s="1"/>
      <c r="E27" s="48">
        <v>123250.47592272999</v>
      </c>
      <c r="F27" s="28">
        <v>117290.00488628002</v>
      </c>
      <c r="G27" s="29">
        <f t="shared" si="0"/>
        <v>5.0818235042525695E-2</v>
      </c>
    </row>
    <row r="28" spans="2:7" x14ac:dyDescent="0.25">
      <c r="B28" s="5" t="s">
        <v>24</v>
      </c>
      <c r="C28" s="5"/>
      <c r="D28" s="5"/>
      <c r="E28" s="47">
        <v>5834.5929999999998</v>
      </c>
      <c r="F28" s="45">
        <v>5661.2079999999996</v>
      </c>
      <c r="G28" s="38">
        <f t="shared" si="0"/>
        <v>3.0626855611028736E-2</v>
      </c>
    </row>
    <row r="29" spans="2:7" x14ac:dyDescent="0.25">
      <c r="E29" s="12"/>
    </row>
    <row r="34" spans="2:7" ht="17.25" x14ac:dyDescent="0.3">
      <c r="B34" s="6" t="s">
        <v>25</v>
      </c>
      <c r="F34" s="4"/>
    </row>
    <row r="35" spans="2:7" x14ac:dyDescent="0.25">
      <c r="B35" s="73" t="s">
        <v>47</v>
      </c>
      <c r="F35" s="4"/>
    </row>
    <row r="36" spans="2:7" x14ac:dyDescent="0.25">
      <c r="B36" s="7"/>
      <c r="C36" s="7"/>
      <c r="D36" s="7"/>
      <c r="E36" s="8" t="str">
        <f>+E14</f>
        <v>1T22</v>
      </c>
      <c r="F36" s="9" t="s">
        <v>143</v>
      </c>
      <c r="G36" s="9" t="s">
        <v>0</v>
      </c>
    </row>
    <row r="37" spans="2:7" x14ac:dyDescent="0.25">
      <c r="B37" s="60" t="s">
        <v>13</v>
      </c>
      <c r="C37" s="60"/>
      <c r="D37" s="60"/>
      <c r="E37" s="47">
        <f t="shared" ref="E37:E50" si="1">+E15</f>
        <v>65642.48599999999</v>
      </c>
      <c r="F37" s="45">
        <v>65804.675999999992</v>
      </c>
      <c r="G37" s="38">
        <f>IF(ISERROR($E37/F37),"-",ABS($E37)/ABS(F37)-1)</f>
        <v>-2.4647184646878761E-3</v>
      </c>
    </row>
    <row r="38" spans="2:7" x14ac:dyDescent="0.25">
      <c r="B38" s="1" t="s">
        <v>14</v>
      </c>
      <c r="C38" s="19"/>
      <c r="D38" s="19"/>
      <c r="E38" s="48">
        <f t="shared" si="1"/>
        <v>6181.24</v>
      </c>
      <c r="F38" s="28">
        <v>5823.7279999999992</v>
      </c>
      <c r="G38" s="29">
        <f t="shared" ref="G38:G50" si="2">IF(ISERROR($E38/F38),"-",ABS($E38)/ABS(F38)-1)</f>
        <v>6.1388856072948528E-2</v>
      </c>
    </row>
    <row r="39" spans="2:7" x14ac:dyDescent="0.25">
      <c r="B39" s="1" t="s">
        <v>16</v>
      </c>
      <c r="E39" s="48">
        <f t="shared" si="1"/>
        <v>1420.088</v>
      </c>
      <c r="F39" s="28">
        <v>1494.537</v>
      </c>
      <c r="G39" s="29">
        <f t="shared" si="2"/>
        <v>-4.9814089580920373E-2</v>
      </c>
    </row>
    <row r="40" spans="2:7" x14ac:dyDescent="0.25">
      <c r="B40" s="1" t="s">
        <v>17</v>
      </c>
      <c r="E40" s="48">
        <f t="shared" si="1"/>
        <v>171.33699999999999</v>
      </c>
      <c r="F40" s="28">
        <v>169.42500000000001</v>
      </c>
      <c r="G40" s="29">
        <f t="shared" si="2"/>
        <v>1.1285229452560053E-2</v>
      </c>
    </row>
    <row r="41" spans="2:7" x14ac:dyDescent="0.25">
      <c r="B41" s="5" t="s">
        <v>39</v>
      </c>
      <c r="C41" s="5"/>
      <c r="D41" s="5"/>
      <c r="E41" s="47">
        <f t="shared" si="1"/>
        <v>47396.027999999998</v>
      </c>
      <c r="F41" s="45">
        <v>47516.159</v>
      </c>
      <c r="G41" s="38">
        <f t="shared" si="2"/>
        <v>-2.528213612552288E-3</v>
      </c>
    </row>
    <row r="42" spans="2:7" x14ac:dyDescent="0.25">
      <c r="B42" s="1" t="s">
        <v>40</v>
      </c>
      <c r="E42" s="48">
        <f t="shared" si="1"/>
        <v>2195.0810000000001</v>
      </c>
      <c r="F42" s="28">
        <v>2232.7489999999998</v>
      </c>
      <c r="G42" s="29">
        <f t="shared" si="2"/>
        <v>-1.6870682732362474E-2</v>
      </c>
    </row>
    <row r="43" spans="2:7" s="21" customFormat="1" x14ac:dyDescent="0.25">
      <c r="B43" s="21" t="s">
        <v>19</v>
      </c>
      <c r="E43" s="22">
        <f t="shared" si="1"/>
        <v>0</v>
      </c>
      <c r="F43" s="23">
        <v>0</v>
      </c>
      <c r="G43" s="65" t="str">
        <f t="shared" si="2"/>
        <v>-</v>
      </c>
    </row>
    <row r="44" spans="2:7" x14ac:dyDescent="0.25">
      <c r="B44" s="5" t="s">
        <v>20</v>
      </c>
      <c r="C44" s="5"/>
      <c r="D44" s="5"/>
      <c r="E44" s="47">
        <f t="shared" si="1"/>
        <v>47825.025999999998</v>
      </c>
      <c r="F44" s="45">
        <v>47945.203000000001</v>
      </c>
      <c r="G44" s="38">
        <f t="shared" si="2"/>
        <v>-2.5065489867672763E-3</v>
      </c>
    </row>
    <row r="45" spans="2:7" x14ac:dyDescent="0.25">
      <c r="B45" s="21" t="s">
        <v>42</v>
      </c>
      <c r="C45" s="21"/>
      <c r="D45" s="21"/>
      <c r="E45" s="49">
        <f t="shared" si="1"/>
        <v>822.79192806000003</v>
      </c>
      <c r="F45" s="46">
        <v>827.25787122000008</v>
      </c>
      <c r="G45" s="41">
        <f t="shared" si="2"/>
        <v>-5.3984897761248929E-3</v>
      </c>
    </row>
    <row r="46" spans="2:7" x14ac:dyDescent="0.25">
      <c r="B46" s="54" t="s">
        <v>41</v>
      </c>
      <c r="C46" s="54"/>
      <c r="D46" s="54"/>
      <c r="E46" s="61">
        <f t="shared" si="1"/>
        <v>47002.234071939994</v>
      </c>
      <c r="F46" s="62">
        <v>47117.945128780004</v>
      </c>
      <c r="G46" s="63">
        <f t="shared" si="2"/>
        <v>-2.4557746846505246E-3</v>
      </c>
    </row>
    <row r="47" spans="2:7" x14ac:dyDescent="0.25">
      <c r="B47" s="1" t="s">
        <v>21</v>
      </c>
      <c r="E47" s="48">
        <f t="shared" si="1"/>
        <v>28124.460850790001</v>
      </c>
      <c r="F47" s="28">
        <v>28706.44204767</v>
      </c>
      <c r="G47" s="29">
        <f t="shared" si="2"/>
        <v>-2.027353985260727E-2</v>
      </c>
    </row>
    <row r="48" spans="2:7" x14ac:dyDescent="0.25">
      <c r="B48" s="5" t="s">
        <v>22</v>
      </c>
      <c r="C48" s="5"/>
      <c r="D48" s="5"/>
      <c r="E48" s="47">
        <f t="shared" si="1"/>
        <v>75126.694922729992</v>
      </c>
      <c r="F48" s="45">
        <v>75824.387176450007</v>
      </c>
      <c r="G48" s="38">
        <f t="shared" si="2"/>
        <v>-9.2014229155116256E-3</v>
      </c>
    </row>
    <row r="49" spans="2:7" x14ac:dyDescent="0.25">
      <c r="B49" s="1" t="s">
        <v>23</v>
      </c>
      <c r="E49" s="48">
        <f t="shared" si="1"/>
        <v>123250.47592272999</v>
      </c>
      <c r="F49" s="28">
        <v>124058.83417645001</v>
      </c>
      <c r="G49" s="29">
        <f t="shared" si="2"/>
        <v>-6.5159265689235246E-3</v>
      </c>
    </row>
    <row r="50" spans="2:7" x14ac:dyDescent="0.25">
      <c r="B50" s="5" t="s">
        <v>24</v>
      </c>
      <c r="C50" s="5"/>
      <c r="D50" s="5"/>
      <c r="E50" s="47">
        <f t="shared" si="1"/>
        <v>5834.5929999999998</v>
      </c>
      <c r="F50" s="45">
        <v>5802.0450000000001</v>
      </c>
      <c r="G50" s="38">
        <f t="shared" si="2"/>
        <v>5.6097462187900682E-3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26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1T22</v>
      </c>
      <c r="F14" s="9" t="str">
        <f>+'KF-B'!F14</f>
        <v>1T21</v>
      </c>
      <c r="G14" s="9" t="s">
        <v>0</v>
      </c>
    </row>
    <row r="15" spans="2:7" x14ac:dyDescent="0.25">
      <c r="B15" s="1" t="s">
        <v>1</v>
      </c>
      <c r="E15" s="30">
        <v>3.9761250303954422E-2</v>
      </c>
      <c r="F15" s="31">
        <v>2.6826845107656434E-2</v>
      </c>
      <c r="G15" s="32" t="str">
        <f>IF(ISERROR($E15-F15),"-",CONCATENATE((FIXED($E15-F15,4)*10000)," pbs"))</f>
        <v>129 pbs</v>
      </c>
    </row>
    <row r="16" spans="2:7" x14ac:dyDescent="0.25">
      <c r="B16" s="1" t="s">
        <v>4</v>
      </c>
      <c r="E16" s="30">
        <v>4.2621593765264407E-2</v>
      </c>
      <c r="F16" s="31">
        <v>2.8725077388817181E-2</v>
      </c>
      <c r="G16" s="32" t="str">
        <f t="shared" ref="G16:G19" si="0">IF(ISERROR($E16-F16),"-",CONCATENATE((FIXED($E16-F16,4)*10000)," pbs"))</f>
        <v>139 pbs</v>
      </c>
    </row>
    <row r="17" spans="2:7" x14ac:dyDescent="0.25">
      <c r="B17" s="1" t="s">
        <v>2</v>
      </c>
      <c r="E17" s="30">
        <v>3.5293208312352094E-3</v>
      </c>
      <c r="F17" s="31">
        <v>2.379040085964223E-3</v>
      </c>
      <c r="G17" s="32" t="str">
        <f t="shared" si="0"/>
        <v>12 pbs</v>
      </c>
    </row>
    <row r="18" spans="2:7" x14ac:dyDescent="0.25">
      <c r="B18" s="1" t="s">
        <v>3</v>
      </c>
      <c r="E18" s="30">
        <v>8.643356748958048E-3</v>
      </c>
      <c r="F18" s="31">
        <v>4.9599088480006591E-3</v>
      </c>
      <c r="G18" s="32" t="str">
        <f t="shared" si="0"/>
        <v>37 pbs</v>
      </c>
    </row>
    <row r="19" spans="2:7" x14ac:dyDescent="0.25">
      <c r="B19" s="1" t="s">
        <v>43</v>
      </c>
      <c r="E19" s="30">
        <v>0.52109490993039875</v>
      </c>
      <c r="F19" s="31">
        <v>0.5965469169308717</v>
      </c>
      <c r="G19" s="32" t="str">
        <f t="shared" si="0"/>
        <v>-755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25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1T22</v>
      </c>
      <c r="F30" s="9" t="str">
        <f>+'KF-B'!F36</f>
        <v>4T21</v>
      </c>
      <c r="G30" s="9" t="s">
        <v>0</v>
      </c>
    </row>
    <row r="31" spans="2:7" x14ac:dyDescent="0.25">
      <c r="B31" s="1" t="s">
        <v>1</v>
      </c>
      <c r="E31" s="30">
        <f t="shared" si="1"/>
        <v>3.9761250303954422E-2</v>
      </c>
      <c r="F31" s="31">
        <v>3.7737249531695993E-2</v>
      </c>
      <c r="G31" s="32" t="str">
        <f t="shared" ref="G31:G35" si="2">IF(ISERROR($E31-F31),"-",CONCATENATE((FIXED($E31-F31,4)*10000)," pbs"))</f>
        <v>20 pbs</v>
      </c>
    </row>
    <row r="32" spans="2:7" x14ac:dyDescent="0.25">
      <c r="B32" s="1" t="s">
        <v>4</v>
      </c>
      <c r="E32" s="30">
        <f t="shared" si="1"/>
        <v>4.2621593765264407E-2</v>
      </c>
      <c r="F32" s="31">
        <v>4.0425300652645109E-2</v>
      </c>
      <c r="G32" s="32" t="str">
        <f t="shared" si="2"/>
        <v>22 pbs</v>
      </c>
    </row>
    <row r="33" spans="2:7" x14ac:dyDescent="0.25">
      <c r="B33" s="1" t="s">
        <v>2</v>
      </c>
      <c r="E33" s="30">
        <f t="shared" si="1"/>
        <v>3.5293208312352094E-3</v>
      </c>
      <c r="F33" s="31">
        <v>3.3401376317307302E-3</v>
      </c>
      <c r="G33" s="32" t="str">
        <f t="shared" si="2"/>
        <v>2 pbs</v>
      </c>
    </row>
    <row r="34" spans="2:7" x14ac:dyDescent="0.25">
      <c r="B34" s="1" t="s">
        <v>3</v>
      </c>
      <c r="E34" s="30">
        <f t="shared" si="1"/>
        <v>8.643356748958048E-3</v>
      </c>
      <c r="F34" s="31">
        <v>7.1237060899868448E-3</v>
      </c>
      <c r="G34" s="32" t="str">
        <f t="shared" si="2"/>
        <v>15 pbs</v>
      </c>
    </row>
    <row r="35" spans="2:7" x14ac:dyDescent="0.25">
      <c r="B35" s="1" t="s">
        <v>43</v>
      </c>
      <c r="E35" s="30">
        <f t="shared" si="1"/>
        <v>0.52109490993039875</v>
      </c>
      <c r="F35" s="31">
        <v>0.53200645177177475</v>
      </c>
      <c r="G35" s="32" t="str">
        <f t="shared" si="2"/>
        <v>-109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27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1T22</v>
      </c>
      <c r="F14" s="9" t="str">
        <f>+'KF-B'!F14</f>
        <v>1T21</v>
      </c>
      <c r="G14" s="9" t="s">
        <v>0</v>
      </c>
    </row>
    <row r="15" spans="2:7" x14ac:dyDescent="0.25">
      <c r="B15" s="1" t="s">
        <v>28</v>
      </c>
      <c r="E15" s="30">
        <v>0.17516552221981824</v>
      </c>
      <c r="F15" s="31">
        <v>0.17960599397206659</v>
      </c>
      <c r="G15" s="32" t="str">
        <f>IF(ISERROR($E15-F15),"-",CONCATENATE((FIXED($E15-F15,4)*10000)," pbs"))</f>
        <v>-44 pbs</v>
      </c>
    </row>
    <row r="16" spans="2:7" x14ac:dyDescent="0.25">
      <c r="B16" s="1" t="s">
        <v>29</v>
      </c>
      <c r="E16" s="30">
        <v>0.17516552221981824</v>
      </c>
      <c r="F16" s="31">
        <v>0.17960599397206659</v>
      </c>
      <c r="G16" s="32" t="str">
        <f t="shared" ref="G16:G23" si="0">IF(ISERROR($E16-F16),"-",CONCATENATE((FIXED($E16-F16,4)*10000)," pbs"))</f>
        <v>-44 pbs</v>
      </c>
    </row>
    <row r="17" spans="2:9" x14ac:dyDescent="0.25">
      <c r="B17" s="1" t="s">
        <v>44</v>
      </c>
      <c r="E17" s="30">
        <v>0.17516552221981824</v>
      </c>
      <c r="F17" s="31">
        <v>0.17960599397206659</v>
      </c>
      <c r="G17" s="32" t="str">
        <f t="shared" si="0"/>
        <v>-44 pbs</v>
      </c>
    </row>
    <row r="18" spans="2:9" x14ac:dyDescent="0.25">
      <c r="B18" s="1" t="s">
        <v>31</v>
      </c>
      <c r="E18" s="30" t="s">
        <v>154</v>
      </c>
      <c r="F18" s="31">
        <v>9.0457005985683667E-2</v>
      </c>
      <c r="G18" s="32" t="str">
        <f t="shared" si="0"/>
        <v>-</v>
      </c>
    </row>
    <row r="19" spans="2:9" s="21" customFormat="1" x14ac:dyDescent="0.25">
      <c r="B19" s="21" t="s">
        <v>9</v>
      </c>
      <c r="E19" s="57">
        <v>0.17172057476812472</v>
      </c>
      <c r="F19" s="58">
        <v>0.17589879300176753</v>
      </c>
      <c r="G19" s="32" t="str">
        <f t="shared" si="0"/>
        <v>-42 pbs</v>
      </c>
    </row>
    <row r="20" spans="2:9" s="21" customFormat="1" x14ac:dyDescent="0.25">
      <c r="B20" s="21" t="s">
        <v>45</v>
      </c>
      <c r="E20" s="57" t="s">
        <v>154</v>
      </c>
      <c r="F20" s="58">
        <v>8.8555499471640459E-2</v>
      </c>
      <c r="G20" s="32" t="str">
        <f t="shared" si="0"/>
        <v>-</v>
      </c>
    </row>
    <row r="21" spans="2:9" x14ac:dyDescent="0.25">
      <c r="B21" s="1" t="s">
        <v>5</v>
      </c>
      <c r="E21" s="30">
        <v>2.2134930715550363</v>
      </c>
      <c r="F21" s="31">
        <v>2.3327521527789061</v>
      </c>
      <c r="G21" s="32" t="str">
        <f t="shared" si="0"/>
        <v>-1193 pbs</v>
      </c>
    </row>
    <row r="22" spans="2:9" x14ac:dyDescent="0.25">
      <c r="B22" s="1" t="s">
        <v>6</v>
      </c>
      <c r="E22" s="30">
        <v>1.3672432189080899</v>
      </c>
      <c r="F22" s="31">
        <v>1.3440918497382428</v>
      </c>
      <c r="G22" s="32" t="str">
        <f t="shared" si="0"/>
        <v>232 pbs</v>
      </c>
    </row>
    <row r="23" spans="2:9" x14ac:dyDescent="0.25">
      <c r="B23" s="1" t="s">
        <v>10</v>
      </c>
      <c r="E23" s="30">
        <v>1.0065242469543438</v>
      </c>
      <c r="F23" s="31">
        <v>0.99100056525005698</v>
      </c>
      <c r="G23" s="32" t="str">
        <f t="shared" si="0"/>
        <v>155 pbs</v>
      </c>
      <c r="I23" s="78"/>
    </row>
    <row r="29" spans="2:9" ht="17.25" x14ac:dyDescent="0.3">
      <c r="B29" s="6" t="s">
        <v>25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1T22</v>
      </c>
      <c r="F31" s="9" t="str">
        <f>+'KF-B'!F36</f>
        <v>4T21</v>
      </c>
      <c r="G31" s="9" t="s">
        <v>0</v>
      </c>
    </row>
    <row r="32" spans="2:9" x14ac:dyDescent="0.25">
      <c r="B32" s="1" t="s">
        <v>28</v>
      </c>
      <c r="E32" s="30">
        <f t="shared" ref="E32:E40" si="1">+E15</f>
        <v>0.17516552221981824</v>
      </c>
      <c r="F32" s="31">
        <v>0.176822916624511</v>
      </c>
      <c r="G32" s="32" t="str">
        <f>IF(ISERROR($E32-F32),"-",CONCATENATE((FIXED($E32-F32,4)*10000)," pbs"))</f>
        <v>-17 pbs</v>
      </c>
    </row>
    <row r="33" spans="2:10" x14ac:dyDescent="0.25">
      <c r="B33" s="1" t="s">
        <v>29</v>
      </c>
      <c r="E33" s="30">
        <f t="shared" si="1"/>
        <v>0.17516552221981824</v>
      </c>
      <c r="F33" s="31">
        <v>0.176822916624511</v>
      </c>
      <c r="G33" s="32" t="str">
        <f t="shared" ref="G33:G40" si="2">IF(ISERROR($E33-F33),"-",CONCATENATE((FIXED($E33-F33,4)*10000)," pbs"))</f>
        <v>-17 pbs</v>
      </c>
    </row>
    <row r="34" spans="2:10" x14ac:dyDescent="0.25">
      <c r="B34" s="1" t="s">
        <v>30</v>
      </c>
      <c r="E34" s="30">
        <f t="shared" si="1"/>
        <v>0.17516552221981824</v>
      </c>
      <c r="F34" s="31">
        <v>0.176822916624511</v>
      </c>
      <c r="G34" s="32" t="str">
        <f t="shared" si="2"/>
        <v>-17 pbs</v>
      </c>
    </row>
    <row r="35" spans="2:10" s="21" customFormat="1" x14ac:dyDescent="0.25">
      <c r="B35" s="1" t="s">
        <v>31</v>
      </c>
      <c r="C35" s="1"/>
      <c r="D35" s="1"/>
      <c r="E35" s="30" t="str">
        <f t="shared" si="1"/>
        <v>nd</v>
      </c>
      <c r="F35" s="31">
        <v>8.5506280160635412E-2</v>
      </c>
      <c r="G35" s="32" t="str">
        <f t="shared" si="2"/>
        <v>-</v>
      </c>
    </row>
    <row r="36" spans="2:10" s="21" customFormat="1" x14ac:dyDescent="0.25">
      <c r="B36" s="21" t="s">
        <v>9</v>
      </c>
      <c r="E36" s="57">
        <f t="shared" si="1"/>
        <v>0.17172057476812472</v>
      </c>
      <c r="F36" s="58">
        <v>0.17272608814639467</v>
      </c>
      <c r="G36" s="32" t="str">
        <f t="shared" si="2"/>
        <v>-10 pbs</v>
      </c>
    </row>
    <row r="37" spans="2:10" x14ac:dyDescent="0.25">
      <c r="B37" s="21" t="s">
        <v>45</v>
      </c>
      <c r="C37" s="21"/>
      <c r="D37" s="21"/>
      <c r="E37" s="57" t="str">
        <f t="shared" si="1"/>
        <v>nd</v>
      </c>
      <c r="F37" s="58">
        <v>8.364137298690548E-2</v>
      </c>
      <c r="G37" s="32" t="str">
        <f t="shared" si="2"/>
        <v>-</v>
      </c>
    </row>
    <row r="38" spans="2:10" x14ac:dyDescent="0.25">
      <c r="B38" s="1" t="s">
        <v>5</v>
      </c>
      <c r="E38" s="30">
        <f t="shared" si="1"/>
        <v>2.2134930715550363</v>
      </c>
      <c r="F38" s="31">
        <v>2.3321282854487553</v>
      </c>
      <c r="G38" s="32" t="str">
        <f t="shared" si="2"/>
        <v>-1186 pbs</v>
      </c>
      <c r="J38" s="78"/>
    </row>
    <row r="39" spans="2:10" x14ac:dyDescent="0.25">
      <c r="B39" s="1" t="s">
        <v>6</v>
      </c>
      <c r="E39" s="30">
        <f t="shared" si="1"/>
        <v>1.3672432189080899</v>
      </c>
      <c r="F39" s="31">
        <v>1.3839217852743324</v>
      </c>
      <c r="G39" s="32" t="str">
        <f t="shared" si="2"/>
        <v>-167 pbs</v>
      </c>
    </row>
    <row r="40" spans="2:10" x14ac:dyDescent="0.25">
      <c r="B40" s="1" t="s">
        <v>10</v>
      </c>
      <c r="E40" s="30">
        <f t="shared" si="1"/>
        <v>1.0065242469543438</v>
      </c>
      <c r="F40" s="31">
        <v>1.0062008909261304</v>
      </c>
      <c r="G40" s="32" t="str">
        <f t="shared" si="2"/>
        <v>3 pbs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77</v>
      </c>
    </row>
    <row r="12" spans="2:9" ht="17.25" x14ac:dyDescent="0.3">
      <c r="B12" s="6" t="s">
        <v>12</v>
      </c>
      <c r="F12" s="4"/>
    </row>
    <row r="13" spans="2:9" x14ac:dyDescent="0.25">
      <c r="B13" s="74" t="s">
        <v>48</v>
      </c>
      <c r="F13" s="4"/>
    </row>
    <row r="14" spans="2:9" x14ac:dyDescent="0.25">
      <c r="B14" s="7"/>
      <c r="C14" s="7"/>
      <c r="D14" s="7"/>
      <c r="E14" s="8" t="str">
        <f>+'KF-B'!E14</f>
        <v>1T22</v>
      </c>
      <c r="F14" s="9" t="str">
        <f>+'KF-B'!F14</f>
        <v>1T21</v>
      </c>
      <c r="G14" s="9" t="s">
        <v>0</v>
      </c>
    </row>
    <row r="15" spans="2:9" x14ac:dyDescent="0.25">
      <c r="B15" s="1" t="s">
        <v>32</v>
      </c>
      <c r="E15" s="33">
        <v>5065</v>
      </c>
      <c r="F15" s="34">
        <v>5265</v>
      </c>
      <c r="G15" s="35">
        <f t="shared" ref="G15:G20" si="0">IF(ISERROR($E15/F15),"-",$E15/F15-1)</f>
        <v>-3.7986704653371284E-2</v>
      </c>
      <c r="H15" s="12"/>
      <c r="I15" s="12"/>
    </row>
    <row r="16" spans="2:9" x14ac:dyDescent="0.25">
      <c r="B16" s="1" t="s">
        <v>33</v>
      </c>
      <c r="E16" s="33">
        <v>742</v>
      </c>
      <c r="F16" s="34">
        <v>802</v>
      </c>
      <c r="G16" s="35">
        <f t="shared" si="0"/>
        <v>-7.4812967581047385E-2</v>
      </c>
      <c r="H16" s="12"/>
      <c r="I16" s="12"/>
    </row>
    <row r="17" spans="2:9" x14ac:dyDescent="0.25">
      <c r="B17" s="1" t="s">
        <v>34</v>
      </c>
      <c r="E17" s="33">
        <v>2382251</v>
      </c>
      <c r="F17" s="34">
        <v>2427389</v>
      </c>
      <c r="G17" s="35">
        <f t="shared" si="0"/>
        <v>-1.8595289012185545E-2</v>
      </c>
      <c r="H17" s="12"/>
      <c r="I17" s="12"/>
    </row>
    <row r="18" spans="2:9" x14ac:dyDescent="0.25">
      <c r="B18" s="1" t="s">
        <v>35</v>
      </c>
      <c r="E18" s="33">
        <v>2245314</v>
      </c>
      <c r="F18" s="34">
        <v>2287989</v>
      </c>
      <c r="G18" s="35">
        <f t="shared" si="0"/>
        <v>-1.865175051103829E-2</v>
      </c>
      <c r="H18" s="12"/>
      <c r="I18" s="12"/>
    </row>
    <row r="19" spans="2:9" x14ac:dyDescent="0.25">
      <c r="B19" s="1" t="s">
        <v>36</v>
      </c>
      <c r="E19" s="33">
        <v>136937</v>
      </c>
      <c r="F19" s="34">
        <v>139400</v>
      </c>
      <c r="G19" s="35">
        <f t="shared" si="0"/>
        <v>-1.7668579626972769E-2</v>
      </c>
      <c r="H19" s="12"/>
      <c r="I19" s="12"/>
    </row>
    <row r="20" spans="2:9" x14ac:dyDescent="0.25">
      <c r="B20" s="1" t="s">
        <v>37</v>
      </c>
      <c r="E20" s="33">
        <v>1570</v>
      </c>
      <c r="F20" s="34">
        <v>1689</v>
      </c>
      <c r="G20" s="35">
        <f t="shared" si="0"/>
        <v>-7.0455891059798659E-2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25</v>
      </c>
      <c r="F28" s="4"/>
      <c r="H28" s="12"/>
      <c r="I28" s="12"/>
    </row>
    <row r="29" spans="2:9" x14ac:dyDescent="0.25">
      <c r="B29" s="74" t="s">
        <v>48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1T22</v>
      </c>
      <c r="F30" s="9" t="str">
        <f>+'KF-B'!F36</f>
        <v>4T21</v>
      </c>
      <c r="G30" s="9" t="s">
        <v>0</v>
      </c>
      <c r="H30" s="12"/>
      <c r="I30" s="12"/>
    </row>
    <row r="31" spans="2:9" x14ac:dyDescent="0.25">
      <c r="B31" s="1" t="s">
        <v>32</v>
      </c>
      <c r="E31" s="33">
        <f t="shared" ref="E31:E36" si="1">+E15</f>
        <v>5065</v>
      </c>
      <c r="F31" s="34">
        <v>5205</v>
      </c>
      <c r="G31" s="35">
        <f t="shared" ref="G31:G36" si="2">IF(ISERROR($E31/F31),"-",$E31/F31-1)</f>
        <v>-2.6897214217098897E-2</v>
      </c>
      <c r="H31" s="12"/>
      <c r="I31" s="12"/>
    </row>
    <row r="32" spans="2:9" x14ac:dyDescent="0.25">
      <c r="B32" s="1" t="s">
        <v>33</v>
      </c>
      <c r="E32" s="33">
        <f t="shared" si="1"/>
        <v>742</v>
      </c>
      <c r="F32" s="34">
        <v>774</v>
      </c>
      <c r="G32" s="35">
        <f t="shared" si="2"/>
        <v>-4.1343669250646031E-2</v>
      </c>
      <c r="H32" s="12"/>
      <c r="I32" s="12"/>
    </row>
    <row r="33" spans="2:9" x14ac:dyDescent="0.25">
      <c r="B33" s="1" t="s">
        <v>34</v>
      </c>
      <c r="E33" s="33">
        <f t="shared" si="1"/>
        <v>2382251</v>
      </c>
      <c r="F33" s="34">
        <v>2392591</v>
      </c>
      <c r="G33" s="35">
        <f t="shared" si="2"/>
        <v>-4.3216747032819303E-3</v>
      </c>
      <c r="H33" s="12"/>
      <c r="I33" s="12"/>
    </row>
    <row r="34" spans="2:9" x14ac:dyDescent="0.25">
      <c r="B34" s="1" t="s">
        <v>35</v>
      </c>
      <c r="E34" s="33">
        <f t="shared" si="1"/>
        <v>2245314</v>
      </c>
      <c r="F34" s="34">
        <v>2255099</v>
      </c>
      <c r="G34" s="35">
        <f t="shared" si="2"/>
        <v>-4.3390556246089007E-3</v>
      </c>
      <c r="H34" s="12"/>
      <c r="I34" s="12"/>
    </row>
    <row r="35" spans="2:9" x14ac:dyDescent="0.25">
      <c r="B35" s="1" t="s">
        <v>36</v>
      </c>
      <c r="E35" s="33">
        <f t="shared" si="1"/>
        <v>136937</v>
      </c>
      <c r="F35" s="34">
        <v>137492</v>
      </c>
      <c r="G35" s="35">
        <f t="shared" si="2"/>
        <v>-4.0365984930031962E-3</v>
      </c>
      <c r="H35" s="12"/>
      <c r="I35" s="12"/>
    </row>
    <row r="36" spans="2:9" x14ac:dyDescent="0.25">
      <c r="B36" s="1" t="s">
        <v>37</v>
      </c>
      <c r="E36" s="33">
        <f t="shared" si="1"/>
        <v>1570</v>
      </c>
      <c r="F36" s="34">
        <v>1595</v>
      </c>
      <c r="G36" s="35">
        <f t="shared" si="2"/>
        <v>-1.5673981191222541E-2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46</v>
      </c>
    </row>
    <row r="10" spans="2:10" x14ac:dyDescent="0.25">
      <c r="B10" s="74" t="s">
        <v>47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1T22</v>
      </c>
      <c r="I14" s="9" t="str">
        <f>+'KF-B'!F14</f>
        <v>1T21</v>
      </c>
      <c r="J14" s="9" t="s">
        <v>0</v>
      </c>
    </row>
    <row r="15" spans="2:10" x14ac:dyDescent="0.25">
      <c r="B15" s="5" t="s">
        <v>78</v>
      </c>
      <c r="C15" s="5"/>
      <c r="D15" s="5"/>
      <c r="E15" s="5"/>
      <c r="F15" s="5"/>
      <c r="G15" s="5"/>
      <c r="H15" s="17">
        <v>138.24700000000001</v>
      </c>
      <c r="I15" s="37">
        <v>137.09299999999999</v>
      </c>
      <c r="J15" s="38">
        <f>IF(ISERROR($H15/I15),"-",ABS($H15)/ABS(I15)-1)</f>
        <v>8.4176434974800873E-3</v>
      </c>
    </row>
    <row r="16" spans="2:10" x14ac:dyDescent="0.25">
      <c r="B16" s="1" t="s">
        <v>79</v>
      </c>
      <c r="H16" s="20">
        <v>3.8490000000000002</v>
      </c>
      <c r="I16" s="25">
        <v>0.47799999999999998</v>
      </c>
      <c r="J16" s="35">
        <f t="shared" ref="J16:J40" si="0">IF(ISERROR($H16/I16),"-",ABS($H16)/ABS(I16)-1)</f>
        <v>7.0523012552301267</v>
      </c>
    </row>
    <row r="17" spans="2:11" x14ac:dyDescent="0.25">
      <c r="B17" s="1" t="s">
        <v>80</v>
      </c>
      <c r="H17" s="20">
        <v>0.72599999999999998</v>
      </c>
      <c r="I17" s="25">
        <v>0.52800000000000002</v>
      </c>
      <c r="J17" s="35">
        <f t="shared" si="0"/>
        <v>0.375</v>
      </c>
    </row>
    <row r="18" spans="2:11" x14ac:dyDescent="0.25">
      <c r="B18" s="5" t="s">
        <v>81</v>
      </c>
      <c r="C18" s="5"/>
      <c r="D18" s="5"/>
      <c r="E18" s="5"/>
      <c r="F18" s="5"/>
      <c r="G18" s="5"/>
      <c r="H18" s="17">
        <v>119.611</v>
      </c>
      <c r="I18" s="37">
        <v>106.128</v>
      </c>
      <c r="J18" s="38">
        <f t="shared" si="0"/>
        <v>0.12704470073873053</v>
      </c>
    </row>
    <row r="19" spans="2:11" x14ac:dyDescent="0.25">
      <c r="B19" s="1" t="s">
        <v>82</v>
      </c>
      <c r="H19" s="20">
        <v>9.0489999999999995</v>
      </c>
      <c r="I19" s="25">
        <v>-0.316</v>
      </c>
      <c r="J19" s="35">
        <f t="shared" si="0"/>
        <v>27.636075949367086</v>
      </c>
    </row>
    <row r="20" spans="2:11" x14ac:dyDescent="0.25">
      <c r="B20" s="1" t="s">
        <v>83</v>
      </c>
      <c r="H20" s="20">
        <v>0.746</v>
      </c>
      <c r="I20" s="25">
        <v>0.39100000000000001</v>
      </c>
      <c r="J20" s="35">
        <f t="shared" si="0"/>
        <v>0.90792838874680304</v>
      </c>
    </row>
    <row r="21" spans="2:11" x14ac:dyDescent="0.25">
      <c r="B21" s="1" t="s">
        <v>98</v>
      </c>
      <c r="H21" s="20">
        <v>28.454999999999998</v>
      </c>
      <c r="I21" s="25">
        <v>28.222999999999999</v>
      </c>
      <c r="J21" s="35">
        <f t="shared" si="0"/>
        <v>8.2202458987350457E-3</v>
      </c>
    </row>
    <row r="22" spans="2:11" ht="17.25" x14ac:dyDescent="0.3">
      <c r="B22" s="6" t="s">
        <v>84</v>
      </c>
      <c r="C22" s="6"/>
      <c r="D22" s="6"/>
      <c r="E22" s="6"/>
      <c r="F22" s="6"/>
      <c r="G22" s="6"/>
      <c r="H22" s="18">
        <v>300.68299999999994</v>
      </c>
      <c r="I22" s="27">
        <v>272.52499999999998</v>
      </c>
      <c r="J22" s="39">
        <f t="shared" si="0"/>
        <v>0.10332263095128869</v>
      </c>
      <c r="K22" s="12"/>
    </row>
    <row r="23" spans="2:11" x14ac:dyDescent="0.25">
      <c r="B23" s="19" t="s">
        <v>85</v>
      </c>
      <c r="C23" s="19"/>
      <c r="D23" s="19"/>
      <c r="E23" s="19"/>
      <c r="F23" s="19"/>
      <c r="G23" s="19"/>
      <c r="H23" s="20">
        <v>141.00700000000001</v>
      </c>
      <c r="I23" s="25">
        <v>139.249</v>
      </c>
      <c r="J23" s="35">
        <f t="shared" si="0"/>
        <v>1.2624866246795374E-2</v>
      </c>
    </row>
    <row r="24" spans="2:11" s="21" customFormat="1" x14ac:dyDescent="0.25">
      <c r="B24" s="21" t="s">
        <v>86</v>
      </c>
      <c r="H24" s="22">
        <v>103.542</v>
      </c>
      <c r="I24" s="23">
        <v>102.89100000000001</v>
      </c>
      <c r="J24" s="35">
        <f t="shared" si="0"/>
        <v>6.3270840015161589E-3</v>
      </c>
    </row>
    <row r="25" spans="2:11" s="21" customFormat="1" x14ac:dyDescent="0.25">
      <c r="B25" s="21" t="s">
        <v>87</v>
      </c>
      <c r="H25" s="22">
        <v>37.465000000000003</v>
      </c>
      <c r="I25" s="23">
        <v>36.357999999999997</v>
      </c>
      <c r="J25" s="35">
        <f t="shared" si="0"/>
        <v>3.0447219318994634E-2</v>
      </c>
    </row>
    <row r="26" spans="2:11" x14ac:dyDescent="0.25">
      <c r="B26" s="1" t="s">
        <v>88</v>
      </c>
      <c r="H26" s="20">
        <v>9.7370000000000001</v>
      </c>
      <c r="I26" s="25">
        <v>9.2289999999999992</v>
      </c>
      <c r="J26" s="35">
        <f t="shared" si="0"/>
        <v>5.5043883410987204E-2</v>
      </c>
    </row>
    <row r="27" spans="2:11" ht="17.25" x14ac:dyDescent="0.3">
      <c r="B27" s="6" t="s">
        <v>89</v>
      </c>
      <c r="C27" s="6"/>
      <c r="D27" s="6"/>
      <c r="E27" s="6"/>
      <c r="F27" s="6"/>
      <c r="G27" s="6"/>
      <c r="H27" s="18">
        <v>149.93899999999994</v>
      </c>
      <c r="I27" s="27">
        <v>124.04699999999998</v>
      </c>
      <c r="J27" s="39">
        <f t="shared" si="0"/>
        <v>0.20872733721895709</v>
      </c>
    </row>
    <row r="28" spans="2:11" x14ac:dyDescent="0.25">
      <c r="B28" s="1" t="s">
        <v>90</v>
      </c>
      <c r="H28" s="20">
        <v>6.1159999999999997</v>
      </c>
      <c r="I28" s="25">
        <v>3.214</v>
      </c>
      <c r="J28" s="35">
        <f t="shared" si="0"/>
        <v>0.90292470441817052</v>
      </c>
    </row>
    <row r="29" spans="2:11" x14ac:dyDescent="0.25">
      <c r="B29" s="1" t="s">
        <v>91</v>
      </c>
      <c r="H29" s="20">
        <v>23.137</v>
      </c>
      <c r="I29" s="25">
        <v>15.596</v>
      </c>
      <c r="J29" s="35">
        <f t="shared" si="0"/>
        <v>0.48352141574762753</v>
      </c>
    </row>
    <row r="30" spans="2:11" s="21" customFormat="1" x14ac:dyDescent="0.25">
      <c r="B30" s="21" t="s">
        <v>135</v>
      </c>
      <c r="H30" s="22">
        <v>23.186</v>
      </c>
      <c r="I30" s="23">
        <v>15.331</v>
      </c>
      <c r="J30" s="35">
        <f t="shared" si="0"/>
        <v>0.51236057660948409</v>
      </c>
    </row>
    <row r="31" spans="2:11" s="21" customFormat="1" x14ac:dyDescent="0.25">
      <c r="B31" s="21" t="s">
        <v>99</v>
      </c>
      <c r="H31" s="22">
        <v>-4.9000000000000002E-2</v>
      </c>
      <c r="I31" s="23">
        <v>0.26500000000000001</v>
      </c>
      <c r="J31" s="35">
        <f t="shared" si="0"/>
        <v>-0.81509433962264155</v>
      </c>
    </row>
    <row r="32" spans="2:11" x14ac:dyDescent="0.25">
      <c r="B32" s="1" t="s">
        <v>92</v>
      </c>
      <c r="H32" s="20">
        <v>-1.1439999999999999</v>
      </c>
      <c r="I32" s="25">
        <v>0</v>
      </c>
      <c r="J32" s="35" t="str">
        <f t="shared" si="0"/>
        <v>-</v>
      </c>
    </row>
    <row r="33" spans="2:10" x14ac:dyDescent="0.25">
      <c r="B33" s="1" t="s">
        <v>93</v>
      </c>
      <c r="H33" s="20">
        <v>2.7909999999999999</v>
      </c>
      <c r="I33" s="25">
        <v>4.0549999999999997</v>
      </c>
      <c r="J33" s="35">
        <f t="shared" si="0"/>
        <v>-0.31171393341553633</v>
      </c>
    </row>
    <row r="34" spans="2:10" x14ac:dyDescent="0.25">
      <c r="B34" s="1" t="s">
        <v>100</v>
      </c>
      <c r="H34" s="20">
        <v>6.8259999999999996</v>
      </c>
      <c r="I34" s="25">
        <v>-9.0999999999999998E-2</v>
      </c>
      <c r="J34" s="35">
        <f t="shared" si="0"/>
        <v>74.010989010989007</v>
      </c>
    </row>
    <row r="35" spans="2:10" x14ac:dyDescent="0.25">
      <c r="B35" s="1" t="s">
        <v>101</v>
      </c>
      <c r="H35" s="20">
        <v>-20.326000000000001</v>
      </c>
      <c r="I35" s="25">
        <v>-14.712</v>
      </c>
      <c r="J35" s="35">
        <f t="shared" si="0"/>
        <v>0.3815932572050027</v>
      </c>
    </row>
    <row r="36" spans="2:10" ht="17.25" x14ac:dyDescent="0.3">
      <c r="B36" s="6" t="s">
        <v>94</v>
      </c>
      <c r="C36" s="6"/>
      <c r="D36" s="6"/>
      <c r="E36" s="6"/>
      <c r="F36" s="6"/>
      <c r="G36" s="6"/>
      <c r="H36" s="18">
        <v>105.53899999999993</v>
      </c>
      <c r="I36" s="27">
        <v>86.378999999999991</v>
      </c>
      <c r="J36" s="39">
        <f t="shared" si="0"/>
        <v>0.22181317218305319</v>
      </c>
    </row>
    <row r="37" spans="2:10" x14ac:dyDescent="0.25">
      <c r="B37" s="1" t="s">
        <v>102</v>
      </c>
      <c r="H37" s="20">
        <v>30.231999999999999</v>
      </c>
      <c r="I37" s="25">
        <v>24.192</v>
      </c>
      <c r="J37" s="35">
        <f t="shared" si="0"/>
        <v>0.2496693121693121</v>
      </c>
    </row>
    <row r="38" spans="2:10" x14ac:dyDescent="0.25">
      <c r="B38" s="5" t="s">
        <v>95</v>
      </c>
      <c r="C38" s="5"/>
      <c r="D38" s="5"/>
      <c r="E38" s="5"/>
      <c r="F38" s="5"/>
      <c r="G38" s="5"/>
      <c r="H38" s="17">
        <v>75.306999999999931</v>
      </c>
      <c r="I38" s="37">
        <v>62.186999999999991</v>
      </c>
      <c r="J38" s="38">
        <f t="shared" si="0"/>
        <v>0.21097657066589393</v>
      </c>
    </row>
    <row r="39" spans="2:10" x14ac:dyDescent="0.25">
      <c r="B39" s="1" t="s">
        <v>96</v>
      </c>
      <c r="H39" s="10">
        <v>0.20499999999999999</v>
      </c>
      <c r="I39" s="11">
        <v>0.42899999999999999</v>
      </c>
      <c r="J39" s="35">
        <f t="shared" si="0"/>
        <v>-0.52214452214452223</v>
      </c>
    </row>
    <row r="40" spans="2:10" s="24" customFormat="1" ht="17.25" x14ac:dyDescent="0.3">
      <c r="B40" s="6" t="s">
        <v>97</v>
      </c>
      <c r="C40" s="6"/>
      <c r="D40" s="6"/>
      <c r="E40" s="6"/>
      <c r="F40" s="6"/>
      <c r="G40" s="6"/>
      <c r="H40" s="18">
        <v>75.101999999999933</v>
      </c>
      <c r="I40" s="27">
        <v>61.757999999999988</v>
      </c>
      <c r="J40" s="39">
        <f t="shared" si="0"/>
        <v>0.21606917322452057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49</v>
      </c>
    </row>
    <row r="10" spans="2:11" x14ac:dyDescent="0.25">
      <c r="B10" s="74" t="s">
        <v>47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1T22</v>
      </c>
      <c r="G14" s="9" t="str">
        <f>+'KF-B'!F14</f>
        <v>1T21</v>
      </c>
      <c r="H14" s="9" t="s">
        <v>0</v>
      </c>
      <c r="I14" s="9" t="str">
        <f>+'KF-B'!F36</f>
        <v>4T21</v>
      </c>
      <c r="J14" s="9" t="s">
        <v>0</v>
      </c>
    </row>
    <row r="15" spans="2:11" s="19" customFormat="1" x14ac:dyDescent="0.25">
      <c r="B15" s="19" t="s">
        <v>18</v>
      </c>
      <c r="F15" s="20">
        <v>5461.6809999999996</v>
      </c>
      <c r="G15" s="25">
        <v>7208.5119999999997</v>
      </c>
      <c r="H15" s="35">
        <f>IF(ISERROR($F15/G15),"-",ABS($F15)/ABS(G15)-1)</f>
        <v>-0.24232893002050915</v>
      </c>
      <c r="I15" s="25">
        <v>5692.9880000000003</v>
      </c>
      <c r="J15" s="35">
        <f>IF(ISERROR($F15/I15),"-",ABS($F15)/ABS(I15)-1)</f>
        <v>-4.0630157660617061E-2</v>
      </c>
      <c r="K15" s="25"/>
    </row>
    <row r="16" spans="2:11" s="19" customFormat="1" x14ac:dyDescent="0.25">
      <c r="B16" s="19" t="s">
        <v>131</v>
      </c>
      <c r="F16" s="20">
        <v>55.250999999999998</v>
      </c>
      <c r="G16" s="25">
        <v>82.266000000000005</v>
      </c>
      <c r="H16" s="35">
        <f t="shared" ref="H16:H57" si="0">IF(ISERROR($F16/G16),"-",ABS($F16)/ABS(G16)-1)</f>
        <v>-0.32838596747137339</v>
      </c>
      <c r="I16" s="25">
        <v>61.77</v>
      </c>
      <c r="J16" s="35">
        <f t="shared" ref="J16:J57" si="1">IF(ISERROR($F16/I16),"-",ABS($F16)/ABS(I16)-1)</f>
        <v>-0.10553666828557562</v>
      </c>
      <c r="K16" s="25"/>
    </row>
    <row r="17" spans="2:11" s="21" customFormat="1" x14ac:dyDescent="0.25">
      <c r="B17" s="21" t="s">
        <v>15</v>
      </c>
      <c r="F17" s="22">
        <v>55.250999999999998</v>
      </c>
      <c r="G17" s="23">
        <v>74.801000000000002</v>
      </c>
      <c r="H17" s="41">
        <f t="shared" si="0"/>
        <v>-0.26136014224408766</v>
      </c>
      <c r="I17" s="23">
        <v>61.77</v>
      </c>
      <c r="J17" s="41">
        <f t="shared" si="1"/>
        <v>-0.10553666828557562</v>
      </c>
      <c r="K17" s="23"/>
    </row>
    <row r="18" spans="2:11" s="21" customFormat="1" x14ac:dyDescent="0.25">
      <c r="B18" s="21" t="s">
        <v>105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14</v>
      </c>
      <c r="F19" s="22">
        <v>0</v>
      </c>
      <c r="G19" s="23">
        <v>7.4649999999999999</v>
      </c>
      <c r="H19" s="41">
        <f t="shared" si="0"/>
        <v>-1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104</v>
      </c>
      <c r="F20" s="20">
        <v>54.812999999999995</v>
      </c>
      <c r="G20" s="25">
        <v>65.082999999999998</v>
      </c>
      <c r="H20" s="35">
        <f t="shared" si="0"/>
        <v>-0.15779850344944157</v>
      </c>
      <c r="I20" s="25">
        <v>56.790999999999997</v>
      </c>
      <c r="J20" s="35">
        <f t="shared" si="1"/>
        <v>-3.4829462414819323E-2</v>
      </c>
      <c r="K20" s="25"/>
    </row>
    <row r="21" spans="2:11" s="19" customFormat="1" x14ac:dyDescent="0.25">
      <c r="B21" s="21" t="s">
        <v>105</v>
      </c>
      <c r="C21" s="21"/>
      <c r="D21" s="21"/>
      <c r="E21" s="21"/>
      <c r="F21" s="22">
        <v>35.229999999999997</v>
      </c>
      <c r="G21" s="23">
        <v>41.070999999999998</v>
      </c>
      <c r="H21" s="41">
        <f t="shared" si="0"/>
        <v>-0.14221713617881238</v>
      </c>
      <c r="I21" s="23">
        <v>35.107999999999997</v>
      </c>
      <c r="J21" s="41">
        <f t="shared" si="1"/>
        <v>3.4749914549390137E-3</v>
      </c>
      <c r="K21" s="23"/>
    </row>
    <row r="22" spans="2:11" s="19" customFormat="1" x14ac:dyDescent="0.25">
      <c r="B22" s="21" t="s">
        <v>14</v>
      </c>
      <c r="C22" s="21"/>
      <c r="D22" s="21"/>
      <c r="E22" s="21"/>
      <c r="F22" s="22">
        <v>19.582999999999998</v>
      </c>
      <c r="G22" s="23">
        <v>24.012</v>
      </c>
      <c r="H22" s="41">
        <f t="shared" si="0"/>
        <v>-0.1844494419456939</v>
      </c>
      <c r="I22" s="23">
        <v>21.683</v>
      </c>
      <c r="J22" s="41">
        <f t="shared" si="1"/>
        <v>-9.6850066872665286E-2</v>
      </c>
      <c r="K22" s="23"/>
    </row>
    <row r="23" spans="2:11" s="19" customFormat="1" x14ac:dyDescent="0.25">
      <c r="B23" s="19" t="s">
        <v>134</v>
      </c>
      <c r="F23" s="20">
        <v>5782.9970000000003</v>
      </c>
      <c r="G23" s="25">
        <v>6213.92</v>
      </c>
      <c r="H23" s="35">
        <f t="shared" si="0"/>
        <v>-6.9348012204856202E-2</v>
      </c>
      <c r="I23" s="25">
        <v>5895.2910000000002</v>
      </c>
      <c r="J23" s="35">
        <f t="shared" si="1"/>
        <v>-1.9048084310002711E-2</v>
      </c>
      <c r="K23" s="25"/>
    </row>
    <row r="24" spans="2:11" s="21" customFormat="1" x14ac:dyDescent="0.25">
      <c r="B24" s="21" t="s">
        <v>105</v>
      </c>
      <c r="F24" s="22">
        <v>1384.8579999999999</v>
      </c>
      <c r="G24" s="23">
        <v>1912.6659999999999</v>
      </c>
      <c r="H24" s="35">
        <f t="shared" si="0"/>
        <v>-0.27595408712237268</v>
      </c>
      <c r="I24" s="23">
        <v>1459.4290000000001</v>
      </c>
      <c r="J24" s="35">
        <f t="shared" si="1"/>
        <v>-5.1096010837115124E-2</v>
      </c>
      <c r="K24" s="23"/>
    </row>
    <row r="25" spans="2:11" s="21" customFormat="1" x14ac:dyDescent="0.25">
      <c r="B25" s="21" t="s">
        <v>14</v>
      </c>
      <c r="F25" s="22">
        <v>4398.1390000000001</v>
      </c>
      <c r="G25" s="23">
        <v>4301.2539999999999</v>
      </c>
      <c r="H25" s="35">
        <f t="shared" si="0"/>
        <v>2.2524826480835536E-2</v>
      </c>
      <c r="I25" s="23">
        <v>4435.8620000000001</v>
      </c>
      <c r="J25" s="35">
        <f t="shared" si="1"/>
        <v>-8.5040968361955738E-3</v>
      </c>
      <c r="K25" s="23"/>
    </row>
    <row r="26" spans="2:11" s="19" customFormat="1" x14ac:dyDescent="0.25">
      <c r="B26" s="19" t="s">
        <v>114</v>
      </c>
      <c r="F26" s="20">
        <v>47933.267999999996</v>
      </c>
      <c r="G26" s="25">
        <v>45471.736999999994</v>
      </c>
      <c r="H26" s="35">
        <f t="shared" si="0"/>
        <v>5.4133208062845828E-2</v>
      </c>
      <c r="I26" s="25">
        <v>48017.267999999996</v>
      </c>
      <c r="J26" s="35">
        <f t="shared" si="1"/>
        <v>-1.7493706639036821E-3</v>
      </c>
      <c r="K26" s="25"/>
    </row>
    <row r="27" spans="2:11" s="19" customFormat="1" x14ac:dyDescent="0.25">
      <c r="B27" s="21" t="s">
        <v>115</v>
      </c>
      <c r="C27" s="21"/>
      <c r="D27" s="21"/>
      <c r="E27" s="21"/>
      <c r="F27" s="22">
        <v>0</v>
      </c>
      <c r="G27" s="23">
        <v>0</v>
      </c>
      <c r="H27" s="41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116</v>
      </c>
      <c r="C28" s="21"/>
      <c r="D28" s="21"/>
      <c r="E28" s="21"/>
      <c r="F28" s="22">
        <v>537.24</v>
      </c>
      <c r="G28" s="23">
        <v>349.34</v>
      </c>
      <c r="H28" s="41">
        <f t="shared" si="0"/>
        <v>0.53787141466765909</v>
      </c>
      <c r="I28" s="23">
        <v>501.10899999999998</v>
      </c>
      <c r="J28" s="41">
        <f t="shared" si="1"/>
        <v>7.2102077591901237E-2</v>
      </c>
      <c r="K28" s="23"/>
    </row>
    <row r="29" spans="2:11" s="19" customFormat="1" x14ac:dyDescent="0.25">
      <c r="B29" s="21" t="s">
        <v>39</v>
      </c>
      <c r="C29" s="21"/>
      <c r="D29" s="21"/>
      <c r="E29" s="21"/>
      <c r="F29" s="22">
        <v>47396.027999999998</v>
      </c>
      <c r="G29" s="23">
        <v>45122.396999999997</v>
      </c>
      <c r="H29" s="41">
        <f t="shared" si="0"/>
        <v>5.0388081111914396E-2</v>
      </c>
      <c r="I29" s="23">
        <v>47516.159</v>
      </c>
      <c r="J29" s="41">
        <f t="shared" si="1"/>
        <v>-2.528213612552288E-3</v>
      </c>
      <c r="K29" s="25"/>
    </row>
    <row r="30" spans="2:11" s="19" customFormat="1" x14ac:dyDescent="0.25">
      <c r="B30" s="19" t="s">
        <v>117</v>
      </c>
      <c r="F30" s="20">
        <v>2498.0650000000001</v>
      </c>
      <c r="G30" s="25">
        <v>1970.5809999999999</v>
      </c>
      <c r="H30" s="35">
        <f t="shared" si="0"/>
        <v>0.26767943058417809</v>
      </c>
      <c r="I30" s="25">
        <v>2132.9090000000001</v>
      </c>
      <c r="J30" s="35">
        <f t="shared" si="1"/>
        <v>0.17120092793457187</v>
      </c>
      <c r="K30" s="25"/>
    </row>
    <row r="31" spans="2:11" s="19" customFormat="1" x14ac:dyDescent="0.25">
      <c r="B31" s="19" t="s">
        <v>106</v>
      </c>
      <c r="F31" s="20">
        <v>514.64499999999998</v>
      </c>
      <c r="G31" s="25">
        <v>752.97400000000005</v>
      </c>
      <c r="H31" s="35">
        <f t="shared" si="0"/>
        <v>-0.31651690496617424</v>
      </c>
      <c r="I31" s="25">
        <v>546.04</v>
      </c>
      <c r="J31" s="35">
        <f t="shared" si="1"/>
        <v>-5.7495787854369595E-2</v>
      </c>
      <c r="K31" s="25"/>
    </row>
    <row r="32" spans="2:11" s="19" customFormat="1" x14ac:dyDescent="0.25">
      <c r="B32" s="19" t="s">
        <v>15</v>
      </c>
      <c r="F32" s="20">
        <v>43.56</v>
      </c>
      <c r="G32" s="25">
        <v>82.268000000000001</v>
      </c>
      <c r="H32" s="35">
        <f t="shared" si="0"/>
        <v>-0.47051101278747509</v>
      </c>
      <c r="I32" s="25">
        <v>47.853999999999999</v>
      </c>
      <c r="J32" s="35">
        <f t="shared" si="1"/>
        <v>-8.9731265933882143E-2</v>
      </c>
      <c r="K32" s="25"/>
    </row>
    <row r="33" spans="2:11" s="19" customFormat="1" x14ac:dyDescent="0.25">
      <c r="B33" s="19" t="s">
        <v>17</v>
      </c>
      <c r="F33" s="20">
        <v>171.33699999999999</v>
      </c>
      <c r="G33" s="25">
        <v>174.86799999999999</v>
      </c>
      <c r="H33" s="35">
        <f t="shared" si="0"/>
        <v>-2.0192373676144348E-2</v>
      </c>
      <c r="I33" s="25">
        <v>169.42500000000001</v>
      </c>
      <c r="J33" s="35">
        <f t="shared" si="1"/>
        <v>1.1285229452560053E-2</v>
      </c>
      <c r="K33" s="25"/>
    </row>
    <row r="34" spans="2:11" s="19" customFormat="1" x14ac:dyDescent="0.25">
      <c r="B34" s="19" t="s">
        <v>107</v>
      </c>
      <c r="F34" s="20">
        <v>28.111000000000001</v>
      </c>
      <c r="G34" s="25">
        <v>25.192</v>
      </c>
      <c r="H34" s="35">
        <f t="shared" si="0"/>
        <v>0.11587011749761822</v>
      </c>
      <c r="I34" s="25">
        <v>27.893000000000001</v>
      </c>
      <c r="J34" s="35">
        <f t="shared" si="1"/>
        <v>7.8155809701359047E-3</v>
      </c>
      <c r="K34" s="25"/>
    </row>
    <row r="35" spans="2:11" s="19" customFormat="1" x14ac:dyDescent="0.25">
      <c r="B35" s="19" t="s">
        <v>118</v>
      </c>
      <c r="F35" s="20">
        <v>794.09100000000001</v>
      </c>
      <c r="G35" s="25">
        <v>815.93299999999999</v>
      </c>
      <c r="H35" s="35">
        <f t="shared" si="0"/>
        <v>-2.6769354836732928E-2</v>
      </c>
      <c r="I35" s="25">
        <v>796.07</v>
      </c>
      <c r="J35" s="35">
        <f t="shared" si="1"/>
        <v>-2.4859622897484002E-3</v>
      </c>
      <c r="K35" s="25"/>
    </row>
    <row r="36" spans="2:11" s="19" customFormat="1" x14ac:dyDescent="0.25">
      <c r="B36" s="19" t="s">
        <v>64</v>
      </c>
      <c r="F36" s="20">
        <v>403.77499999999998</v>
      </c>
      <c r="G36" s="25">
        <v>375.87299999999999</v>
      </c>
      <c r="H36" s="35">
        <f t="shared" si="0"/>
        <v>7.4232520026711102E-2</v>
      </c>
      <c r="I36" s="25">
        <v>401.54700000000003</v>
      </c>
      <c r="J36" s="35">
        <f t="shared" si="1"/>
        <v>5.5485410176141503E-3</v>
      </c>
      <c r="K36" s="25"/>
    </row>
    <row r="37" spans="2:11" s="19" customFormat="1" x14ac:dyDescent="0.25">
      <c r="B37" s="19" t="s">
        <v>108</v>
      </c>
      <c r="F37" s="20">
        <v>1716.2950000000001</v>
      </c>
      <c r="G37" s="25">
        <v>1769.675</v>
      </c>
      <c r="H37" s="35">
        <f t="shared" si="0"/>
        <v>-3.0163730628505192E-2</v>
      </c>
      <c r="I37" s="25">
        <v>1744.5219999999999</v>
      </c>
      <c r="J37" s="35">
        <f t="shared" si="1"/>
        <v>-1.6180363446261947E-2</v>
      </c>
      <c r="K37" s="25"/>
    </row>
    <row r="38" spans="2:11" s="6" customFormat="1" ht="17.25" x14ac:dyDescent="0.3">
      <c r="B38" s="19" t="s">
        <v>109</v>
      </c>
      <c r="C38" s="19"/>
      <c r="D38" s="19"/>
      <c r="E38" s="19"/>
      <c r="F38" s="20">
        <v>184.59700000000001</v>
      </c>
      <c r="G38" s="25">
        <v>201.708</v>
      </c>
      <c r="H38" s="35">
        <f t="shared" si="0"/>
        <v>-8.4830547127530798E-2</v>
      </c>
      <c r="I38" s="25">
        <v>214.30799999999999</v>
      </c>
      <c r="J38" s="35">
        <f t="shared" si="1"/>
        <v>-0.13863691509416343</v>
      </c>
      <c r="K38" s="40"/>
    </row>
    <row r="39" spans="2:11" s="19" customFormat="1" ht="17.25" x14ac:dyDescent="0.3">
      <c r="B39" s="6" t="s">
        <v>119</v>
      </c>
      <c r="C39" s="6"/>
      <c r="D39" s="6"/>
      <c r="E39" s="6"/>
      <c r="F39" s="18">
        <v>65642.48599999999</v>
      </c>
      <c r="G39" s="40">
        <v>65210.59</v>
      </c>
      <c r="H39" s="39">
        <f t="shared" si="0"/>
        <v>6.6230960339417333E-3</v>
      </c>
      <c r="I39" s="40">
        <v>65804.675999999992</v>
      </c>
      <c r="J39" s="39">
        <f t="shared" si="1"/>
        <v>-2.4647184646878761E-3</v>
      </c>
      <c r="K39" s="25"/>
    </row>
    <row r="40" spans="2:11" s="19" customFormat="1" x14ac:dyDescent="0.25">
      <c r="B40" s="19" t="s">
        <v>120</v>
      </c>
      <c r="F40" s="20">
        <v>56.21</v>
      </c>
      <c r="G40" s="25">
        <v>78.066000000000003</v>
      </c>
      <c r="H40" s="35">
        <f t="shared" si="0"/>
        <v>-0.27996823200881304</v>
      </c>
      <c r="I40" s="25">
        <v>65.578000000000003</v>
      </c>
      <c r="J40" s="35">
        <f t="shared" si="1"/>
        <v>-0.14285278599530338</v>
      </c>
      <c r="K40" s="25"/>
    </row>
    <row r="41" spans="2:11" s="21" customFormat="1" x14ac:dyDescent="0.25">
      <c r="B41" s="19" t="s">
        <v>110</v>
      </c>
      <c r="C41" s="19"/>
      <c r="D41" s="19"/>
      <c r="E41" s="19"/>
      <c r="F41" s="20">
        <v>57248.609999999993</v>
      </c>
      <c r="G41" s="25">
        <v>56834.820999999996</v>
      </c>
      <c r="H41" s="35">
        <f t="shared" si="0"/>
        <v>7.2805542925875599E-3</v>
      </c>
      <c r="I41" s="25">
        <v>57263.410999999993</v>
      </c>
      <c r="J41" s="35">
        <f t="shared" si="1"/>
        <v>-2.5847220313157671E-4</v>
      </c>
      <c r="K41" s="23"/>
    </row>
    <row r="42" spans="2:11" s="21" customFormat="1" x14ac:dyDescent="0.25">
      <c r="B42" s="21" t="s">
        <v>111</v>
      </c>
      <c r="F42" s="22">
        <v>6165.7349999999997</v>
      </c>
      <c r="G42" s="23">
        <v>6229.36</v>
      </c>
      <c r="H42" s="35">
        <f t="shared" si="0"/>
        <v>-1.0213729821362039E-2</v>
      </c>
      <c r="I42" s="23">
        <v>6181.3990000000003</v>
      </c>
      <c r="J42" s="35">
        <f t="shared" si="1"/>
        <v>-2.5340541841742947E-3</v>
      </c>
      <c r="K42" s="23"/>
    </row>
    <row r="43" spans="2:11" s="21" customFormat="1" x14ac:dyDescent="0.25">
      <c r="B43" s="21" t="s">
        <v>112</v>
      </c>
      <c r="F43" s="22">
        <v>458.017</v>
      </c>
      <c r="G43" s="23">
        <v>945.83799999999997</v>
      </c>
      <c r="H43" s="35">
        <f t="shared" si="0"/>
        <v>-0.51575534076660068</v>
      </c>
      <c r="I43" s="23">
        <v>411.61</v>
      </c>
      <c r="J43" s="35">
        <f t="shared" si="1"/>
        <v>0.11274507422074298</v>
      </c>
      <c r="K43" s="23"/>
    </row>
    <row r="44" spans="2:11" s="21" customFormat="1" x14ac:dyDescent="0.25">
      <c r="B44" s="21" t="s">
        <v>20</v>
      </c>
      <c r="F44" s="22">
        <v>47825.025999999998</v>
      </c>
      <c r="G44" s="23">
        <v>46284.044000000002</v>
      </c>
      <c r="H44" s="35">
        <f t="shared" si="0"/>
        <v>3.329402244972357E-2</v>
      </c>
      <c r="I44" s="23">
        <v>47945.203000000001</v>
      </c>
      <c r="J44" s="35">
        <f t="shared" si="1"/>
        <v>-2.5065489867672763E-3</v>
      </c>
      <c r="K44" s="23"/>
    </row>
    <row r="45" spans="2:11" s="21" customFormat="1" x14ac:dyDescent="0.25">
      <c r="B45" s="21" t="s">
        <v>121</v>
      </c>
      <c r="F45" s="22">
        <v>2195.0810000000001</v>
      </c>
      <c r="G45" s="23">
        <v>2832.1320000000001</v>
      </c>
      <c r="H45" s="35">
        <f t="shared" si="0"/>
        <v>-0.22493690265849187</v>
      </c>
      <c r="I45" s="23">
        <v>2232.7489999999998</v>
      </c>
      <c r="J45" s="35">
        <f t="shared" si="1"/>
        <v>-1.6870682732362474E-2</v>
      </c>
      <c r="K45" s="23"/>
    </row>
    <row r="46" spans="2:11" x14ac:dyDescent="0.25">
      <c r="B46" s="21" t="s">
        <v>113</v>
      </c>
      <c r="C46" s="21"/>
      <c r="D46" s="21"/>
      <c r="E46" s="21"/>
      <c r="F46" s="22">
        <v>604.75099999999998</v>
      </c>
      <c r="G46" s="23">
        <v>543.447</v>
      </c>
      <c r="H46" s="35">
        <f t="shared" si="0"/>
        <v>0.11280584859241105</v>
      </c>
      <c r="I46" s="23">
        <v>492.45</v>
      </c>
      <c r="J46" s="35">
        <f t="shared" si="1"/>
        <v>0.22804548685145698</v>
      </c>
      <c r="K46" s="11"/>
    </row>
    <row r="47" spans="2:11" x14ac:dyDescent="0.25">
      <c r="B47" s="1" t="s">
        <v>15</v>
      </c>
      <c r="F47" s="22">
        <v>487.74099999999999</v>
      </c>
      <c r="G47" s="11">
        <v>294.24</v>
      </c>
      <c r="H47" s="35">
        <f t="shared" si="0"/>
        <v>0.65762982599238717</v>
      </c>
      <c r="I47" s="11">
        <v>445.86099999999999</v>
      </c>
      <c r="J47" s="35">
        <f t="shared" si="1"/>
        <v>9.3930619632575985E-2</v>
      </c>
      <c r="K47" s="11"/>
    </row>
    <row r="48" spans="2:11" x14ac:dyDescent="0.25">
      <c r="B48" s="19" t="s">
        <v>122</v>
      </c>
      <c r="F48" s="22">
        <v>607.08000000000004</v>
      </c>
      <c r="G48" s="11">
        <v>618.82899999999995</v>
      </c>
      <c r="H48" s="35">
        <f t="shared" si="0"/>
        <v>-1.8985858775202646E-2</v>
      </c>
      <c r="I48" s="11">
        <v>621.39499999999998</v>
      </c>
      <c r="J48" s="35">
        <f t="shared" si="1"/>
        <v>-2.3036876704833342E-2</v>
      </c>
      <c r="K48" s="11"/>
    </row>
    <row r="49" spans="2:11" x14ac:dyDescent="0.25">
      <c r="B49" s="1" t="s">
        <v>103</v>
      </c>
      <c r="F49" s="22">
        <v>452.13400000000001</v>
      </c>
      <c r="G49" s="11">
        <v>456.09300000000002</v>
      </c>
      <c r="H49" s="35">
        <f t="shared" si="0"/>
        <v>-8.680247230279825E-3</v>
      </c>
      <c r="I49" s="11">
        <v>471.93299999999999</v>
      </c>
      <c r="J49" s="35">
        <f t="shared" si="1"/>
        <v>-4.1952989089552917E-2</v>
      </c>
      <c r="K49" s="11"/>
    </row>
    <row r="50" spans="2:11" x14ac:dyDescent="0.25">
      <c r="B50" s="19" t="s">
        <v>123</v>
      </c>
      <c r="F50" s="22">
        <v>339.55200000000002</v>
      </c>
      <c r="G50" s="11">
        <v>399.399</v>
      </c>
      <c r="H50" s="35">
        <f t="shared" si="0"/>
        <v>-0.14984263856444302</v>
      </c>
      <c r="I50" s="11">
        <v>379.36399999999998</v>
      </c>
      <c r="J50" s="35">
        <f t="shared" si="1"/>
        <v>-0.10494406427599867</v>
      </c>
      <c r="K50" s="11"/>
    </row>
    <row r="51" spans="2:11" s="6" customFormat="1" ht="17.25" x14ac:dyDescent="0.3">
      <c r="B51" s="19" t="s">
        <v>124</v>
      </c>
      <c r="C51" s="1"/>
      <c r="D51" s="1"/>
      <c r="E51" s="1"/>
      <c r="F51" s="22">
        <v>202.441</v>
      </c>
      <c r="G51" s="11">
        <v>171.93700000000001</v>
      </c>
      <c r="H51" s="35">
        <f t="shared" si="0"/>
        <v>0.17741382017832108</v>
      </c>
      <c r="I51" s="11">
        <v>247.16900000000001</v>
      </c>
      <c r="J51" s="35">
        <f t="shared" si="1"/>
        <v>-0.18096120468181687</v>
      </c>
      <c r="K51" s="40"/>
    </row>
    <row r="52" spans="2:11" ht="17.25" x14ac:dyDescent="0.3">
      <c r="B52" s="6" t="s">
        <v>125</v>
      </c>
      <c r="C52" s="6"/>
      <c r="D52" s="6"/>
      <c r="E52" s="6"/>
      <c r="F52" s="18">
        <v>59393.767999999996</v>
      </c>
      <c r="G52" s="40">
        <v>58853.384999999987</v>
      </c>
      <c r="H52" s="39">
        <f t="shared" si="0"/>
        <v>9.1818507975371944E-3</v>
      </c>
      <c r="I52" s="40">
        <v>59494.710999999988</v>
      </c>
      <c r="J52" s="39">
        <f t="shared" si="1"/>
        <v>-1.6966718268450753E-3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5834.5929999999998</v>
      </c>
      <c r="G53" s="25">
        <v>5661.2079999999996</v>
      </c>
      <c r="H53" s="35">
        <f t="shared" si="0"/>
        <v>3.0626855611028736E-2</v>
      </c>
      <c r="I53" s="25">
        <v>5802.0450000000001</v>
      </c>
      <c r="J53" s="35">
        <f t="shared" si="1"/>
        <v>5.6097462187900682E-3</v>
      </c>
      <c r="K53" s="25"/>
    </row>
    <row r="54" spans="2:11" x14ac:dyDescent="0.25">
      <c r="B54" s="19" t="s">
        <v>136</v>
      </c>
      <c r="C54" s="19"/>
      <c r="D54" s="19"/>
      <c r="E54" s="19"/>
      <c r="F54" s="20">
        <v>406.71499999999997</v>
      </c>
      <c r="G54" s="25">
        <v>685.23699999999997</v>
      </c>
      <c r="H54" s="35">
        <f t="shared" si="0"/>
        <v>-0.40646083034045155</v>
      </c>
      <c r="I54" s="25">
        <v>500.33600000000001</v>
      </c>
      <c r="J54" s="35">
        <f t="shared" si="1"/>
        <v>-0.18711625787470831</v>
      </c>
      <c r="K54" s="25"/>
    </row>
    <row r="55" spans="2:11" s="6" customFormat="1" ht="17.25" x14ac:dyDescent="0.3">
      <c r="B55" s="19" t="s">
        <v>62</v>
      </c>
      <c r="C55" s="19"/>
      <c r="D55" s="19"/>
      <c r="E55" s="19"/>
      <c r="F55" s="20">
        <v>7.41</v>
      </c>
      <c r="G55" s="25">
        <v>10.76</v>
      </c>
      <c r="H55" s="35">
        <f t="shared" si="0"/>
        <v>-0.3113382899628252</v>
      </c>
      <c r="I55" s="25">
        <v>7.5839999999999996</v>
      </c>
      <c r="J55" s="35">
        <f t="shared" si="1"/>
        <v>-2.2943037974683445E-2</v>
      </c>
      <c r="K55" s="27"/>
    </row>
    <row r="56" spans="2:11" s="6" customFormat="1" ht="17.25" x14ac:dyDescent="0.3">
      <c r="B56" s="6" t="s">
        <v>126</v>
      </c>
      <c r="F56" s="18">
        <v>6248.7179999999998</v>
      </c>
      <c r="G56" s="27">
        <v>6357.2049999999999</v>
      </c>
      <c r="H56" s="39">
        <f t="shared" si="0"/>
        <v>-1.7065203969354514E-2</v>
      </c>
      <c r="I56" s="27">
        <v>6309.9650000000001</v>
      </c>
      <c r="J56" s="39">
        <f t="shared" si="1"/>
        <v>-9.7063929831624485E-3</v>
      </c>
      <c r="K56" s="27"/>
    </row>
    <row r="57" spans="2:11" ht="17.25" x14ac:dyDescent="0.3">
      <c r="B57" s="6" t="s">
        <v>127</v>
      </c>
      <c r="C57" s="6"/>
      <c r="D57" s="6"/>
      <c r="E57" s="6"/>
      <c r="F57" s="18">
        <v>65642.48599999999</v>
      </c>
      <c r="G57" s="27">
        <v>65210.589999999989</v>
      </c>
      <c r="H57" s="39">
        <f t="shared" si="0"/>
        <v>6.6230960339417333E-3</v>
      </c>
      <c r="I57" s="27">
        <v>65804.675999999992</v>
      </c>
      <c r="J57" s="39">
        <f t="shared" si="1"/>
        <v>-2.4647184646878761E-3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5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50</v>
      </c>
    </row>
    <row r="12" spans="2:9" ht="17.25" x14ac:dyDescent="0.3">
      <c r="B12" s="6" t="s">
        <v>12</v>
      </c>
      <c r="G12" s="4"/>
    </row>
    <row r="13" spans="2:9" x14ac:dyDescent="0.25">
      <c r="B13" s="73" t="s">
        <v>47</v>
      </c>
      <c r="G13" s="4"/>
    </row>
    <row r="14" spans="2:9" x14ac:dyDescent="0.25">
      <c r="B14" s="7"/>
      <c r="C14" s="7"/>
      <c r="D14" s="7"/>
      <c r="E14" s="7"/>
      <c r="F14" s="8" t="str">
        <f>+'KF-B'!E14</f>
        <v>1T22</v>
      </c>
      <c r="G14" s="9" t="str">
        <f>+'KF-B'!F14</f>
        <v>1T21</v>
      </c>
      <c r="H14" s="9" t="s">
        <v>0</v>
      </c>
    </row>
    <row r="15" spans="2:9" x14ac:dyDescent="0.25">
      <c r="B15" s="1" t="s">
        <v>20</v>
      </c>
      <c r="F15" s="10">
        <v>47825.025999999998</v>
      </c>
      <c r="G15" s="11">
        <v>46284.044000000002</v>
      </c>
      <c r="H15" s="35">
        <f t="shared" ref="H15:H26" si="0">IF(ISERROR($F15/G15),"-",$F15/G15-1)</f>
        <v>3.329402244972357E-2</v>
      </c>
      <c r="I15" s="12"/>
    </row>
    <row r="16" spans="2:9" s="5" customFormat="1" x14ac:dyDescent="0.25">
      <c r="B16" s="5" t="s">
        <v>41</v>
      </c>
      <c r="F16" s="17">
        <v>47002.234071939994</v>
      </c>
      <c r="G16" s="37">
        <v>45423.854681750003</v>
      </c>
      <c r="H16" s="38">
        <f t="shared" si="0"/>
        <v>3.4747808200085162E-2</v>
      </c>
    </row>
    <row r="17" spans="2:11" x14ac:dyDescent="0.25">
      <c r="B17" s="1" t="s">
        <v>53</v>
      </c>
      <c r="F17" s="10">
        <v>3956.4770000000003</v>
      </c>
      <c r="G17" s="11">
        <v>3331.4509999999996</v>
      </c>
      <c r="H17" s="35">
        <f t="shared" si="0"/>
        <v>0.18761374548207388</v>
      </c>
    </row>
    <row r="18" spans="2:11" x14ac:dyDescent="0.25">
      <c r="B18" s="1" t="s">
        <v>54</v>
      </c>
      <c r="F18" s="10">
        <v>43045.757071939996</v>
      </c>
      <c r="G18" s="11">
        <v>42092.403681750002</v>
      </c>
      <c r="H18" s="35">
        <f t="shared" si="0"/>
        <v>2.2649060324472226E-2</v>
      </c>
    </row>
    <row r="19" spans="2:11" s="21" customFormat="1" x14ac:dyDescent="0.25">
      <c r="B19" s="21" t="s">
        <v>128</v>
      </c>
      <c r="F19" s="22">
        <v>38017.358</v>
      </c>
      <c r="G19" s="23">
        <v>35260.826999999997</v>
      </c>
      <c r="H19" s="41">
        <f t="shared" si="0"/>
        <v>7.8175449486763471E-2</v>
      </c>
    </row>
    <row r="20" spans="2:11" s="21" customFormat="1" x14ac:dyDescent="0.25">
      <c r="B20" s="21" t="s">
        <v>129</v>
      </c>
      <c r="F20" s="22">
        <v>5025.4514020000006</v>
      </c>
      <c r="G20" s="23">
        <v>6828.5834020000002</v>
      </c>
      <c r="H20" s="41">
        <f t="shared" si="0"/>
        <v>-0.26405652444281291</v>
      </c>
    </row>
    <row r="21" spans="2:11" s="21" customFormat="1" x14ac:dyDescent="0.25">
      <c r="B21" s="21" t="s">
        <v>130</v>
      </c>
      <c r="F21" s="22">
        <v>1.1919999999999999</v>
      </c>
      <c r="G21" s="23">
        <v>1.2450000000000001</v>
      </c>
      <c r="H21" s="41">
        <f t="shared" si="0"/>
        <v>-4.2570281124498122E-2</v>
      </c>
      <c r="K21" s="64"/>
    </row>
    <row r="22" spans="2:11" x14ac:dyDescent="0.25">
      <c r="B22" s="21" t="s">
        <v>144</v>
      </c>
      <c r="C22" s="21"/>
      <c r="D22" s="21"/>
      <c r="E22" s="21"/>
      <c r="F22" s="22">
        <v>1.7526699400000041</v>
      </c>
      <c r="G22" s="23">
        <v>1.744279750000004</v>
      </c>
      <c r="H22" s="41">
        <f t="shared" si="0"/>
        <v>4.8101171844712187E-3</v>
      </c>
    </row>
    <row r="23" spans="2:11" x14ac:dyDescent="0.25">
      <c r="B23" s="1" t="s">
        <v>145</v>
      </c>
      <c r="F23" s="10">
        <v>41914.557000000001</v>
      </c>
      <c r="G23" s="11">
        <v>38517.67</v>
      </c>
      <c r="H23" s="35">
        <f t="shared" si="0"/>
        <v>8.819035523176777E-2</v>
      </c>
    </row>
    <row r="24" spans="2:11" x14ac:dyDescent="0.25">
      <c r="B24" s="1" t="s">
        <v>146</v>
      </c>
      <c r="F24" s="10">
        <v>5087.6770719400001</v>
      </c>
      <c r="G24" s="11">
        <v>6906.18468175</v>
      </c>
      <c r="H24" s="35">
        <f t="shared" si="0"/>
        <v>-0.2633158094679271</v>
      </c>
    </row>
    <row r="25" spans="2:11" s="5" customFormat="1" x14ac:dyDescent="0.25">
      <c r="B25" s="1" t="s">
        <v>21</v>
      </c>
      <c r="C25" s="1"/>
      <c r="D25" s="1"/>
      <c r="E25" s="1"/>
      <c r="F25" s="10">
        <v>28124.460850790001</v>
      </c>
      <c r="G25" s="11">
        <v>26021.37920453</v>
      </c>
      <c r="H25" s="35">
        <f t="shared" si="0"/>
        <v>8.0821298122963459E-2</v>
      </c>
    </row>
    <row r="26" spans="2:11" x14ac:dyDescent="0.25">
      <c r="B26" s="5" t="s">
        <v>22</v>
      </c>
      <c r="C26" s="5"/>
      <c r="D26" s="5"/>
      <c r="E26" s="5"/>
      <c r="F26" s="17">
        <v>75126.694922729992</v>
      </c>
      <c r="G26" s="37">
        <v>71445.23388628001</v>
      </c>
      <c r="H26" s="38">
        <f t="shared" si="0"/>
        <v>5.1528434245310173E-2</v>
      </c>
    </row>
    <row r="27" spans="2:11" x14ac:dyDescent="0.25">
      <c r="G27" s="11"/>
      <c r="H27" s="35"/>
    </row>
    <row r="28" spans="2:11" x14ac:dyDescent="0.25">
      <c r="G28" s="11"/>
      <c r="H28" s="35"/>
    </row>
    <row r="29" spans="2:11" x14ac:dyDescent="0.25">
      <c r="G29" s="11"/>
      <c r="H29" s="35"/>
    </row>
    <row r="34" spans="2:8" ht="17.25" x14ac:dyDescent="0.3">
      <c r="B34" s="6" t="s">
        <v>25</v>
      </c>
      <c r="G34" s="4"/>
    </row>
    <row r="35" spans="2:8" x14ac:dyDescent="0.25">
      <c r="B35" s="73" t="s">
        <v>47</v>
      </c>
      <c r="G35" s="4"/>
    </row>
    <row r="36" spans="2:8" x14ac:dyDescent="0.25">
      <c r="B36" s="7"/>
      <c r="C36" s="7"/>
      <c r="D36" s="7"/>
      <c r="E36" s="7"/>
      <c r="F36" s="8" t="str">
        <f t="shared" ref="F36:F44" si="1">+F14</f>
        <v>1T22</v>
      </c>
      <c r="G36" s="9" t="str">
        <f>+'KF-B'!F36</f>
        <v>4T21</v>
      </c>
      <c r="H36" s="9" t="s">
        <v>0</v>
      </c>
    </row>
    <row r="37" spans="2:8" x14ac:dyDescent="0.25">
      <c r="B37" s="1" t="s">
        <v>20</v>
      </c>
      <c r="F37" s="10">
        <f t="shared" si="1"/>
        <v>47825.025999999998</v>
      </c>
      <c r="G37" s="11">
        <v>47945.203000000001</v>
      </c>
      <c r="H37" s="35">
        <f t="shared" ref="H37:H48" si="2">IF(ISERROR($F37/G37),"-",$F37/G37-1)</f>
        <v>-2.5065489867672763E-3</v>
      </c>
    </row>
    <row r="38" spans="2:8" x14ac:dyDescent="0.25">
      <c r="B38" s="5" t="s">
        <v>41</v>
      </c>
      <c r="C38" s="5"/>
      <c r="D38" s="5"/>
      <c r="E38" s="5"/>
      <c r="F38" s="17">
        <f t="shared" si="1"/>
        <v>47002.234071939994</v>
      </c>
      <c r="G38" s="37">
        <v>47117.945128780004</v>
      </c>
      <c r="H38" s="38">
        <f t="shared" si="2"/>
        <v>-2.4557746846505246E-3</v>
      </c>
    </row>
    <row r="39" spans="2:8" x14ac:dyDescent="0.25">
      <c r="B39" s="1" t="s">
        <v>53</v>
      </c>
      <c r="F39" s="10">
        <f t="shared" si="1"/>
        <v>3956.4770000000003</v>
      </c>
      <c r="G39" s="11">
        <v>4070.837</v>
      </c>
      <c r="H39" s="35">
        <f t="shared" si="2"/>
        <v>-2.8092502844009659E-2</v>
      </c>
    </row>
    <row r="40" spans="2:8" x14ac:dyDescent="0.25">
      <c r="B40" s="1" t="s">
        <v>54</v>
      </c>
      <c r="F40" s="10">
        <f t="shared" si="1"/>
        <v>43045.757071939996</v>
      </c>
      <c r="G40" s="11">
        <v>43047.108128780004</v>
      </c>
      <c r="H40" s="35">
        <f t="shared" si="2"/>
        <v>-3.138554246118197E-5</v>
      </c>
    </row>
    <row r="41" spans="2:8" x14ac:dyDescent="0.25">
      <c r="B41" s="21" t="s">
        <v>128</v>
      </c>
      <c r="C41" s="21"/>
      <c r="D41" s="21"/>
      <c r="E41" s="21"/>
      <c r="F41" s="22">
        <f t="shared" si="1"/>
        <v>38017.358</v>
      </c>
      <c r="G41" s="23">
        <v>37506.28</v>
      </c>
      <c r="H41" s="41">
        <f t="shared" si="2"/>
        <v>1.3626464688046847E-2</v>
      </c>
    </row>
    <row r="42" spans="2:8" x14ac:dyDescent="0.25">
      <c r="B42" s="21" t="s">
        <v>129</v>
      </c>
      <c r="C42" s="21"/>
      <c r="D42" s="21"/>
      <c r="E42" s="21"/>
      <c r="F42" s="22">
        <f t="shared" si="1"/>
        <v>5025.4514020000006</v>
      </c>
      <c r="G42" s="23">
        <v>5537.7724020000005</v>
      </c>
      <c r="H42" s="41">
        <f t="shared" si="2"/>
        <v>-9.2513914045108114E-2</v>
      </c>
    </row>
    <row r="43" spans="2:8" x14ac:dyDescent="0.25">
      <c r="B43" s="21" t="s">
        <v>130</v>
      </c>
      <c r="C43" s="21"/>
      <c r="D43" s="21"/>
      <c r="E43" s="21"/>
      <c r="F43" s="22">
        <f t="shared" si="1"/>
        <v>1.1919999999999999</v>
      </c>
      <c r="G43" s="23">
        <v>1.2130000000000001</v>
      </c>
      <c r="H43" s="41">
        <f t="shared" si="2"/>
        <v>-1.7312448474855802E-2</v>
      </c>
    </row>
    <row r="44" spans="2:8" x14ac:dyDescent="0.25">
      <c r="B44" s="21" t="s">
        <v>144</v>
      </c>
      <c r="C44" s="21"/>
      <c r="D44" s="21"/>
      <c r="E44" s="21"/>
      <c r="F44" s="22">
        <f t="shared" si="1"/>
        <v>1.7526699400000041</v>
      </c>
      <c r="G44" s="23">
        <v>1.8407267799999971</v>
      </c>
      <c r="H44" s="41">
        <f t="shared" si="2"/>
        <v>-4.7838082738163479E-2</v>
      </c>
    </row>
    <row r="45" spans="2:8" x14ac:dyDescent="0.25">
      <c r="B45" s="1" t="s">
        <v>145</v>
      </c>
      <c r="F45" s="10">
        <f t="shared" ref="F45:F48" si="3">+F23</f>
        <v>41914.557000000001</v>
      </c>
      <c r="G45" s="11">
        <v>41496.159999999996</v>
      </c>
      <c r="H45" s="35">
        <f t="shared" si="2"/>
        <v>1.0082788383310781E-2</v>
      </c>
    </row>
    <row r="46" spans="2:8" x14ac:dyDescent="0.25">
      <c r="B46" s="1" t="s">
        <v>146</v>
      </c>
      <c r="F46" s="10">
        <f t="shared" si="3"/>
        <v>5087.6770719400001</v>
      </c>
      <c r="G46" s="11">
        <v>5621.7851287800004</v>
      </c>
      <c r="H46" s="35">
        <f t="shared" si="2"/>
        <v>-9.5006842952019555E-2</v>
      </c>
    </row>
    <row r="47" spans="2:8" x14ac:dyDescent="0.25">
      <c r="B47" s="1" t="s">
        <v>21</v>
      </c>
      <c r="F47" s="10">
        <f t="shared" si="3"/>
        <v>28124.460850790001</v>
      </c>
      <c r="G47" s="11">
        <v>28706.44204767</v>
      </c>
      <c r="H47" s="35">
        <f t="shared" si="2"/>
        <v>-2.027353985260727E-2</v>
      </c>
    </row>
    <row r="48" spans="2:8" x14ac:dyDescent="0.25">
      <c r="B48" s="5" t="s">
        <v>22</v>
      </c>
      <c r="C48" s="5"/>
      <c r="D48" s="5"/>
      <c r="E48" s="5"/>
      <c r="F48" s="17">
        <f t="shared" si="3"/>
        <v>75126.694922729992</v>
      </c>
      <c r="G48" s="37">
        <v>75824.387176450007</v>
      </c>
      <c r="H48" s="38">
        <f t="shared" si="2"/>
        <v>-9.2014229155116256E-3</v>
      </c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  <row r="54" spans="7:8" x14ac:dyDescent="0.25">
      <c r="G54" s="11"/>
      <c r="H54" s="35"/>
    </row>
    <row r="55" spans="7:8" x14ac:dyDescent="0.25">
      <c r="G55" s="11"/>
      <c r="H55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51</v>
      </c>
    </row>
    <row r="12" spans="2:8" ht="17.25" x14ac:dyDescent="0.3">
      <c r="B12" s="6" t="s">
        <v>12</v>
      </c>
      <c r="G12" s="4"/>
    </row>
    <row r="13" spans="2:8" x14ac:dyDescent="0.25">
      <c r="B13" s="73" t="s">
        <v>47</v>
      </c>
      <c r="G13" s="4"/>
    </row>
    <row r="14" spans="2:8" x14ac:dyDescent="0.25">
      <c r="B14" s="7"/>
      <c r="C14" s="7"/>
      <c r="D14" s="7"/>
      <c r="E14" s="7"/>
      <c r="F14" s="8" t="str">
        <f>+'KF-B'!E14</f>
        <v>1T22</v>
      </c>
      <c r="G14" s="9" t="str">
        <f>+'KF-B'!F14</f>
        <v>1T21</v>
      </c>
      <c r="H14" s="9" t="s">
        <v>0</v>
      </c>
    </row>
    <row r="15" spans="2:8" x14ac:dyDescent="0.25">
      <c r="B15" s="5" t="s">
        <v>39</v>
      </c>
      <c r="C15" s="5"/>
      <c r="D15" s="5"/>
      <c r="E15" s="5"/>
      <c r="F15" s="17">
        <v>47396.027999999998</v>
      </c>
      <c r="G15" s="37">
        <v>45122.396999999997</v>
      </c>
      <c r="H15" s="68">
        <f>+F15/G15-1</f>
        <v>5.0388081111914396E-2</v>
      </c>
    </row>
    <row r="16" spans="2:8" s="21" customFormat="1" x14ac:dyDescent="0.25">
      <c r="B16" s="21" t="s">
        <v>52</v>
      </c>
      <c r="F16" s="22">
        <v>48140.190999999999</v>
      </c>
      <c r="G16" s="23">
        <v>45858.74</v>
      </c>
      <c r="H16" s="26">
        <f t="shared" ref="H16:H23" si="0">+F16/G16-1</f>
        <v>4.97495352031041E-2</v>
      </c>
    </row>
    <row r="17" spans="2:8" x14ac:dyDescent="0.25">
      <c r="B17" s="1" t="s">
        <v>53</v>
      </c>
      <c r="F17" s="10">
        <v>5100.4570000000003</v>
      </c>
      <c r="G17" s="11">
        <v>4299.07</v>
      </c>
      <c r="H17" s="26">
        <f t="shared" si="0"/>
        <v>0.18640938621608871</v>
      </c>
    </row>
    <row r="18" spans="2:8" x14ac:dyDescent="0.25">
      <c r="B18" s="1" t="s">
        <v>54</v>
      </c>
      <c r="F18" s="10">
        <v>43039.733999999997</v>
      </c>
      <c r="G18" s="11">
        <v>41559.67</v>
      </c>
      <c r="H18" s="26">
        <f t="shared" si="0"/>
        <v>3.5612987302353405E-2</v>
      </c>
    </row>
    <row r="19" spans="2:8" x14ac:dyDescent="0.25">
      <c r="B19" s="21" t="s">
        <v>55</v>
      </c>
      <c r="C19" s="21"/>
      <c r="D19" s="21"/>
      <c r="E19" s="21"/>
      <c r="F19" s="22">
        <v>34113.389000000003</v>
      </c>
      <c r="G19" s="23">
        <v>33497.077000000005</v>
      </c>
      <c r="H19" s="66">
        <f t="shared" si="0"/>
        <v>1.8398978513856523E-2</v>
      </c>
    </row>
    <row r="20" spans="2:8" x14ac:dyDescent="0.25">
      <c r="B20" s="21" t="s">
        <v>56</v>
      </c>
      <c r="C20" s="21"/>
      <c r="D20" s="21"/>
      <c r="E20" s="21"/>
      <c r="F20" s="22">
        <v>8926.3449999999939</v>
      </c>
      <c r="G20" s="23">
        <v>8062.5929999999935</v>
      </c>
      <c r="H20" s="66">
        <f t="shared" si="0"/>
        <v>0.10713079526648572</v>
      </c>
    </row>
    <row r="21" spans="2:8" x14ac:dyDescent="0.25">
      <c r="B21" s="5" t="s">
        <v>57</v>
      </c>
      <c r="C21" s="5"/>
      <c r="D21" s="5"/>
      <c r="E21" s="5"/>
      <c r="F21" s="17">
        <v>34243.754000000001</v>
      </c>
      <c r="G21" s="37">
        <v>33209.130000000005</v>
      </c>
      <c r="H21" s="68">
        <f t="shared" si="0"/>
        <v>3.1154805922347206E-2</v>
      </c>
    </row>
    <row r="22" spans="2:8" x14ac:dyDescent="0.25">
      <c r="B22" s="21" t="s">
        <v>55</v>
      </c>
      <c r="C22" s="21"/>
      <c r="D22" s="21"/>
      <c r="E22" s="21"/>
      <c r="F22" s="22">
        <v>32000.442999999999</v>
      </c>
      <c r="G22" s="23">
        <v>31073.843000000001</v>
      </c>
      <c r="H22" s="66">
        <f t="shared" si="0"/>
        <v>2.9819292065033531E-2</v>
      </c>
    </row>
    <row r="23" spans="2:8" x14ac:dyDescent="0.25">
      <c r="B23" s="21" t="s">
        <v>56</v>
      </c>
      <c r="C23" s="21"/>
      <c r="D23" s="21"/>
      <c r="E23" s="21"/>
      <c r="F23" s="22">
        <v>2243.3110000000015</v>
      </c>
      <c r="G23" s="23">
        <v>2135.2870000000039</v>
      </c>
      <c r="H23" s="66">
        <f t="shared" si="0"/>
        <v>5.0589920699183555E-2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25</v>
      </c>
      <c r="G30" s="4"/>
    </row>
    <row r="31" spans="2:8" x14ac:dyDescent="0.25">
      <c r="B31" s="73" t="s">
        <v>47</v>
      </c>
      <c r="G31" s="4"/>
    </row>
    <row r="32" spans="2:8" x14ac:dyDescent="0.25">
      <c r="B32" s="7"/>
      <c r="C32" s="7"/>
      <c r="D32" s="7"/>
      <c r="E32" s="7"/>
      <c r="F32" s="8" t="str">
        <f>+F14</f>
        <v>1T22</v>
      </c>
      <c r="G32" s="9" t="str">
        <f>+'KF-B'!F36</f>
        <v>4T21</v>
      </c>
      <c r="H32" s="9" t="s">
        <v>0</v>
      </c>
    </row>
    <row r="33" spans="2:8" x14ac:dyDescent="0.25">
      <c r="B33" s="5" t="s">
        <v>39</v>
      </c>
      <c r="C33" s="5"/>
      <c r="D33" s="5"/>
      <c r="E33" s="5"/>
      <c r="F33" s="17">
        <f>+F15</f>
        <v>47396.027999999998</v>
      </c>
      <c r="G33" s="37">
        <v>47516.159</v>
      </c>
      <c r="H33" s="68">
        <f t="shared" ref="H33:H41" si="1">+F33/G33-1</f>
        <v>-2.528213612552288E-3</v>
      </c>
    </row>
    <row r="34" spans="2:8" x14ac:dyDescent="0.25">
      <c r="B34" s="21" t="s">
        <v>52</v>
      </c>
      <c r="C34" s="21"/>
      <c r="D34" s="21"/>
      <c r="E34" s="21"/>
      <c r="F34" s="22">
        <f t="shared" ref="F34:F41" si="2">+F16</f>
        <v>48140.190999999999</v>
      </c>
      <c r="G34" s="23">
        <v>48245.495000000003</v>
      </c>
      <c r="H34" s="26">
        <f t="shared" si="1"/>
        <v>-2.1826701125152725E-3</v>
      </c>
    </row>
    <row r="35" spans="2:8" x14ac:dyDescent="0.25">
      <c r="B35" s="1" t="s">
        <v>53</v>
      </c>
      <c r="F35" s="10">
        <f t="shared" si="2"/>
        <v>5100.4570000000003</v>
      </c>
      <c r="G35" s="11">
        <v>4976.6810000000005</v>
      </c>
      <c r="H35" s="26">
        <f t="shared" si="1"/>
        <v>2.4871194275863706E-2</v>
      </c>
    </row>
    <row r="36" spans="2:8" x14ac:dyDescent="0.25">
      <c r="B36" s="1" t="s">
        <v>54</v>
      </c>
      <c r="F36" s="10">
        <f t="shared" si="2"/>
        <v>43039.733999999997</v>
      </c>
      <c r="G36" s="11">
        <v>43268.813999999998</v>
      </c>
      <c r="H36" s="26">
        <f t="shared" si="1"/>
        <v>-5.2943443284579894E-3</v>
      </c>
    </row>
    <row r="37" spans="2:8" x14ac:dyDescent="0.25">
      <c r="B37" s="21" t="s">
        <v>55</v>
      </c>
      <c r="C37" s="21"/>
      <c r="D37" s="21"/>
      <c r="E37" s="21"/>
      <c r="F37" s="22">
        <f t="shared" si="2"/>
        <v>34113.389000000003</v>
      </c>
      <c r="G37" s="23">
        <v>34066.072</v>
      </c>
      <c r="H37" s="66">
        <f t="shared" si="1"/>
        <v>1.3889772792121668E-3</v>
      </c>
    </row>
    <row r="38" spans="2:8" x14ac:dyDescent="0.25">
      <c r="B38" s="21" t="s">
        <v>56</v>
      </c>
      <c r="C38" s="21"/>
      <c r="D38" s="21"/>
      <c r="E38" s="21"/>
      <c r="F38" s="22">
        <f t="shared" si="2"/>
        <v>8926.3449999999939</v>
      </c>
      <c r="G38" s="23">
        <v>9202.7419999999984</v>
      </c>
      <c r="H38" s="66">
        <f t="shared" si="1"/>
        <v>-3.0034200676277156E-2</v>
      </c>
    </row>
    <row r="39" spans="2:8" x14ac:dyDescent="0.25">
      <c r="B39" s="5" t="s">
        <v>57</v>
      </c>
      <c r="C39" s="5"/>
      <c r="D39" s="5"/>
      <c r="E39" s="5"/>
      <c r="F39" s="17">
        <f t="shared" si="2"/>
        <v>34243.754000000001</v>
      </c>
      <c r="G39" s="37">
        <v>34147.289000000004</v>
      </c>
      <c r="H39" s="68">
        <f t="shared" si="1"/>
        <v>2.8249680377261388E-3</v>
      </c>
    </row>
    <row r="40" spans="2:8" x14ac:dyDescent="0.25">
      <c r="B40" s="21" t="s">
        <v>55</v>
      </c>
      <c r="C40" s="21"/>
      <c r="D40" s="21"/>
      <c r="E40" s="21"/>
      <c r="F40" s="22">
        <f t="shared" si="2"/>
        <v>32000.442999999999</v>
      </c>
      <c r="G40" s="23">
        <v>31871.332999999999</v>
      </c>
      <c r="H40" s="66">
        <f t="shared" si="1"/>
        <v>4.0509758408913132E-3</v>
      </c>
    </row>
    <row r="41" spans="2:8" x14ac:dyDescent="0.25">
      <c r="B41" s="21" t="s">
        <v>56</v>
      </c>
      <c r="C41" s="21"/>
      <c r="D41" s="21"/>
      <c r="E41" s="21"/>
      <c r="F41" s="22">
        <f t="shared" si="2"/>
        <v>2243.3110000000015</v>
      </c>
      <c r="G41" s="23">
        <v>2275.9560000000056</v>
      </c>
      <c r="H41" s="66">
        <f t="shared" si="1"/>
        <v>-1.4343423159324686E-2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Morosidad+Cob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'Morosidad+Cob'!Área_de_impresión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2020-08-07T13:08:54Z</cp:lastPrinted>
  <dcterms:created xsi:type="dcterms:W3CDTF">2017-01-30T09:33:19Z</dcterms:created>
  <dcterms:modified xsi:type="dcterms:W3CDTF">2022-04-28T12:26:28Z</dcterms:modified>
</cp:coreProperties>
</file>