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101\CEN_4085\IR\Información de Gestión\Ratios y cifras generales\Evolución cifras Kutxabank\Archivos 2022\"/>
    </mc:Choice>
  </mc:AlternateContent>
  <bookViews>
    <workbookView xWindow="-45" yWindow="15" windowWidth="15405" windowHeight="4455" tabRatio="883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+Cob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'Morosidad+Cob'!$A$4:$K$65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Solvencia!$A$4:$K$67</definedName>
  </definedNames>
  <calcPr calcId="152511"/>
</workbook>
</file>

<file path=xl/calcChain.xml><?xml version="1.0" encoding="utf-8"?>
<calcChain xmlns="http://schemas.openxmlformats.org/spreadsheetml/2006/main">
  <c r="H66" i="23" l="1"/>
  <c r="H36" i="23"/>
  <c r="G21" i="11" l="1"/>
  <c r="I14" i="18" l="1"/>
  <c r="H14" i="18"/>
  <c r="E36" i="11"/>
  <c r="E43" i="11"/>
  <c r="G43" i="11" s="1"/>
  <c r="G30" i="24" l="1"/>
  <c r="G32" i="21"/>
  <c r="G36" i="20"/>
  <c r="F30" i="17"/>
  <c r="F31" i="16"/>
  <c r="F30" i="15"/>
  <c r="G14" i="24" l="1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F36" i="20" l="1"/>
  <c r="E30" i="17"/>
  <c r="H16" i="23" l="1"/>
  <c r="F46" i="23"/>
  <c r="H46" i="23" s="1"/>
  <c r="H17" i="23"/>
  <c r="F47" i="23"/>
  <c r="H47" i="23" s="1"/>
  <c r="F49" i="23"/>
  <c r="H49" i="23" s="1"/>
  <c r="H19" i="23"/>
  <c r="F51" i="23"/>
  <c r="H51" i="23" s="1"/>
  <c r="H21" i="23"/>
  <c r="H26" i="23"/>
  <c r="F56" i="23"/>
  <c r="H56" i="23" s="1"/>
  <c r="H33" i="23"/>
  <c r="F63" i="23"/>
  <c r="H63" i="23" s="1"/>
  <c r="F48" i="23"/>
  <c r="H48" i="23" s="1"/>
  <c r="H18" i="23"/>
  <c r="F50" i="23"/>
  <c r="H50" i="23" s="1"/>
  <c r="H20" i="23"/>
  <c r="F52" i="23"/>
  <c r="H52" i="23" s="1"/>
  <c r="H22" i="23"/>
  <c r="H27" i="23"/>
  <c r="F57" i="23"/>
  <c r="H57" i="23" s="1"/>
  <c r="H34" i="23"/>
  <c r="F64" i="23"/>
  <c r="H64" i="23" s="1"/>
  <c r="H15" i="23" l="1"/>
  <c r="F45" i="23"/>
  <c r="H45" i="23" s="1"/>
  <c r="E31" i="17" l="1"/>
  <c r="E34" i="17"/>
  <c r="E36" i="17"/>
  <c r="E32" i="17"/>
  <c r="E35" i="17"/>
  <c r="E33" i="17" l="1"/>
  <c r="G36" i="17"/>
  <c r="G35" i="17"/>
  <c r="G34" i="17"/>
  <c r="G32" i="17"/>
  <c r="G31" i="17"/>
  <c r="G33" i="17" l="1"/>
  <c r="E35" i="15" l="1"/>
  <c r="G35" i="15" s="1"/>
  <c r="G19" i="15"/>
  <c r="E31" i="15"/>
  <c r="G31" i="15" s="1"/>
  <c r="G15" i="15"/>
  <c r="E32" i="15" l="1"/>
  <c r="G32" i="15" s="1"/>
  <c r="G16" i="15"/>
  <c r="G20" i="17"/>
  <c r="G19" i="17"/>
  <c r="G18" i="17"/>
  <c r="G16" i="17"/>
  <c r="G15" i="17"/>
  <c r="G17" i="17" l="1"/>
  <c r="E34" i="15" l="1"/>
  <c r="E33" i="15"/>
  <c r="G18" i="15"/>
  <c r="G17" i="15"/>
  <c r="G33" i="15" l="1"/>
  <c r="G34" i="15"/>
  <c r="J39" i="18" l="1"/>
  <c r="J35" i="18"/>
  <c r="J33" i="18"/>
  <c r="J31" i="18"/>
  <c r="J28" i="18"/>
  <c r="J25" i="18"/>
  <c r="J21" i="18"/>
  <c r="J19" i="18"/>
  <c r="J17" i="18"/>
  <c r="J15" i="18"/>
  <c r="J16" i="18" l="1"/>
  <c r="J18" i="18"/>
  <c r="J20" i="18"/>
  <c r="J24" i="18"/>
  <c r="J26" i="18"/>
  <c r="J30" i="18"/>
  <c r="J32" i="18"/>
  <c r="J34" i="18"/>
  <c r="J37" i="18"/>
  <c r="G16" i="11"/>
  <c r="E38" i="11"/>
  <c r="G38" i="11" s="1"/>
  <c r="H17" i="19" l="1"/>
  <c r="J17" i="19"/>
  <c r="H19" i="19"/>
  <c r="J19" i="19"/>
  <c r="H22" i="19"/>
  <c r="J22" i="19"/>
  <c r="J25" i="19"/>
  <c r="H25" i="19"/>
  <c r="H28" i="19"/>
  <c r="J28" i="19"/>
  <c r="H30" i="19"/>
  <c r="J30" i="19"/>
  <c r="H32" i="19"/>
  <c r="J32" i="19"/>
  <c r="H34" i="19"/>
  <c r="J34" i="19"/>
  <c r="H36" i="19"/>
  <c r="J36" i="19"/>
  <c r="H38" i="19"/>
  <c r="J38" i="19"/>
  <c r="H42" i="19"/>
  <c r="J42" i="19"/>
  <c r="H44" i="19"/>
  <c r="J44" i="19"/>
  <c r="H46" i="19"/>
  <c r="J46" i="19"/>
  <c r="H48" i="19"/>
  <c r="J48" i="19"/>
  <c r="H50" i="19"/>
  <c r="J50" i="19"/>
  <c r="H53" i="19"/>
  <c r="J53" i="19"/>
  <c r="H55" i="19"/>
  <c r="J55" i="19"/>
  <c r="H15" i="19"/>
  <c r="J15" i="19"/>
  <c r="H18" i="19"/>
  <c r="J18" i="19"/>
  <c r="H21" i="19"/>
  <c r="J21" i="19"/>
  <c r="H24" i="19"/>
  <c r="J24" i="19"/>
  <c r="H27" i="19"/>
  <c r="J27" i="19"/>
  <c r="J29" i="19"/>
  <c r="H29" i="19"/>
  <c r="H31" i="19"/>
  <c r="J31" i="19"/>
  <c r="H33" i="19"/>
  <c r="J33" i="19"/>
  <c r="H35" i="19"/>
  <c r="J35" i="19"/>
  <c r="H37" i="19"/>
  <c r="J37" i="19"/>
  <c r="H40" i="19"/>
  <c r="J40" i="19"/>
  <c r="H43" i="19"/>
  <c r="J43" i="19"/>
  <c r="H45" i="19"/>
  <c r="J45" i="19"/>
  <c r="H47" i="19"/>
  <c r="J47" i="19"/>
  <c r="H49" i="19"/>
  <c r="J49" i="19"/>
  <c r="H51" i="19"/>
  <c r="J51" i="19"/>
  <c r="H54" i="19"/>
  <c r="J54" i="19"/>
  <c r="H23" i="23" l="1"/>
  <c r="F53" i="23"/>
  <c r="H53" i="23" s="1"/>
  <c r="F55" i="23" l="1"/>
  <c r="H55" i="23" s="1"/>
  <c r="H25" i="23"/>
  <c r="F54" i="23"/>
  <c r="H54" i="23" s="1"/>
  <c r="H24" i="23"/>
  <c r="H28" i="23"/>
  <c r="F58" i="23"/>
  <c r="H58" i="23" s="1"/>
  <c r="H29" i="23" l="1"/>
  <c r="F59" i="23"/>
  <c r="H59" i="23" s="1"/>
  <c r="H30" i="23"/>
  <c r="F60" i="23"/>
  <c r="H60" i="23" s="1"/>
  <c r="J26" i="19" l="1"/>
  <c r="H26" i="19"/>
  <c r="J20" i="19"/>
  <c r="H20" i="19"/>
  <c r="E36" i="16" l="1"/>
  <c r="E32" i="16" l="1"/>
  <c r="E34" i="16"/>
  <c r="E33" i="16"/>
  <c r="J41" i="19" l="1"/>
  <c r="H41" i="19"/>
  <c r="J29" i="18" l="1"/>
  <c r="G36" i="16"/>
  <c r="G34" i="16"/>
  <c r="G33" i="16"/>
  <c r="G32" i="16"/>
  <c r="G19" i="16"/>
  <c r="G17" i="16"/>
  <c r="G16" i="16"/>
  <c r="G15" i="16"/>
  <c r="G19" i="11" l="1"/>
  <c r="E41" i="11"/>
  <c r="G41" i="11" s="1"/>
  <c r="G17" i="11"/>
  <c r="E39" i="11"/>
  <c r="F33" i="21"/>
  <c r="H33" i="21" s="1"/>
  <c r="H15" i="21"/>
  <c r="F37" i="20"/>
  <c r="H37" i="20" s="1"/>
  <c r="H15" i="20"/>
  <c r="J16" i="19"/>
  <c r="H16" i="19"/>
  <c r="J22" i="18"/>
  <c r="J23" i="18"/>
  <c r="J56" i="19" l="1"/>
  <c r="H56" i="19"/>
  <c r="H15" i="24"/>
  <c r="F31" i="24"/>
  <c r="H31" i="24" s="1"/>
  <c r="E50" i="11"/>
  <c r="G50" i="11" s="1"/>
  <c r="G28" i="11"/>
  <c r="E44" i="11"/>
  <c r="G44" i="11" s="1"/>
  <c r="G22" i="11"/>
  <c r="J23" i="19"/>
  <c r="H23" i="19"/>
  <c r="G39" i="11"/>
  <c r="G18" i="11"/>
  <c r="E40" i="11"/>
  <c r="G40" i="11" s="1"/>
  <c r="J27" i="18"/>
  <c r="J52" i="19" l="1"/>
  <c r="H52" i="19"/>
  <c r="J39" i="19"/>
  <c r="H39" i="19"/>
  <c r="J36" i="18"/>
  <c r="G15" i="11" l="1"/>
  <c r="E37" i="11"/>
  <c r="G37" i="11" s="1"/>
  <c r="J57" i="19"/>
  <c r="H57" i="19"/>
  <c r="J38" i="18"/>
  <c r="J40" i="18" l="1"/>
  <c r="F45" i="20" l="1"/>
  <c r="F61" i="23" l="1"/>
  <c r="F65" i="23"/>
  <c r="G20" i="11" l="1"/>
  <c r="E42" i="11"/>
  <c r="G25" i="11"/>
  <c r="E47" i="11"/>
  <c r="F34" i="21"/>
  <c r="H34" i="21" l="1"/>
  <c r="H16" i="21"/>
  <c r="H45" i="20"/>
  <c r="H23" i="20"/>
  <c r="F39" i="20"/>
  <c r="G47" i="11"/>
  <c r="G42" i="11"/>
  <c r="F41" i="20" l="1"/>
  <c r="H41" i="20" s="1"/>
  <c r="H19" i="20"/>
  <c r="H19" i="21"/>
  <c r="F37" i="21"/>
  <c r="F39" i="21"/>
  <c r="H21" i="21"/>
  <c r="H23" i="21"/>
  <c r="F41" i="21"/>
  <c r="H18" i="24"/>
  <c r="F34" i="24"/>
  <c r="H34" i="24" s="1"/>
  <c r="H20" i="24"/>
  <c r="F36" i="24"/>
  <c r="H36" i="24" s="1"/>
  <c r="F43" i="20"/>
  <c r="H43" i="20" s="1"/>
  <c r="H21" i="20"/>
  <c r="H22" i="21"/>
  <c r="F40" i="21"/>
  <c r="F33" i="24"/>
  <c r="H33" i="24" s="1"/>
  <c r="H17" i="24"/>
  <c r="F35" i="24"/>
  <c r="H35" i="24" s="1"/>
  <c r="H19" i="24"/>
  <c r="E35" i="16" l="1"/>
  <c r="E37" i="16" l="1"/>
  <c r="H25" i="20" l="1"/>
  <c r="F47" i="20"/>
  <c r="H47" i="20" s="1"/>
  <c r="F32" i="24" l="1"/>
  <c r="H32" i="24" l="1"/>
  <c r="H16" i="24" l="1"/>
  <c r="H17" i="20" l="1"/>
  <c r="H39" i="20" l="1"/>
  <c r="F42" i="20" l="1"/>
  <c r="H42" i="20" s="1"/>
  <c r="H20" i="20"/>
  <c r="F44" i="20" l="1"/>
  <c r="H44" i="20" s="1"/>
  <c r="H22" i="20"/>
  <c r="H24" i="20" l="1"/>
  <c r="F46" i="20"/>
  <c r="H46" i="20" s="1"/>
  <c r="H35" i="23" l="1"/>
  <c r="H31" i="23"/>
  <c r="H65" i="23" l="1"/>
  <c r="H61" i="23"/>
  <c r="G21" i="16" l="1"/>
  <c r="E38" i="16"/>
  <c r="G38" i="16" s="1"/>
  <c r="E39" i="16"/>
  <c r="G39" i="16" s="1"/>
  <c r="G22" i="16"/>
  <c r="E40" i="16"/>
  <c r="G40" i="16" s="1"/>
  <c r="G23" i="16"/>
  <c r="E45" i="11" l="1"/>
  <c r="G45" i="11" s="1"/>
  <c r="G23" i="11"/>
  <c r="G37" i="16" l="1"/>
  <c r="G35" i="16"/>
  <c r="G20" i="16"/>
  <c r="G18" i="16"/>
  <c r="G24" i="11" l="1"/>
  <c r="E46" i="11"/>
  <c r="G46" i="11" s="1"/>
  <c r="H16" i="20" l="1"/>
  <c r="F38" i="20"/>
  <c r="H38" i="20" s="1"/>
  <c r="F48" i="20" l="1"/>
  <c r="H48" i="20" s="1"/>
  <c r="H26" i="20"/>
  <c r="F40" i="20"/>
  <c r="G26" i="11"/>
  <c r="E48" i="11"/>
  <c r="G48" i="11" s="1"/>
  <c r="G27" i="11"/>
  <c r="E49" i="11"/>
  <c r="G49" i="11" s="1"/>
  <c r="H40" i="20" l="1"/>
  <c r="H18" i="20"/>
  <c r="H39" i="21" l="1"/>
  <c r="H40" i="21"/>
  <c r="H37" i="21"/>
  <c r="H17" i="21" l="1"/>
  <c r="F35" i="21"/>
  <c r="H35" i="21" s="1"/>
  <c r="F36" i="21"/>
  <c r="H36" i="21" s="1"/>
  <c r="H18" i="21"/>
  <c r="H41" i="21"/>
  <c r="F38" i="21" l="1"/>
  <c r="H38" i="21" s="1"/>
  <c r="H20" i="21"/>
</calcChain>
</file>

<file path=xl/sharedStrings.xml><?xml version="1.0" encoding="utf-8"?>
<sst xmlns="http://schemas.openxmlformats.org/spreadsheetml/2006/main" count="307" uniqueCount="155">
  <si>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</si>
  <si>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</si>
  <si>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</si>
  <si>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</si>
  <si>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</si>
  <si>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</si>
  <si>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</si>
  <si>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</si>
  <si>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</si>
  <si>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</si>
  <si>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</si>
  <si>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</si>
  <si>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</si>
  <si>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</si>
  <si>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</si>
  <si>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</si>
  <si>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</si>
  <si>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</si>
  <si>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</si>
  <si>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</si>
  <si>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</si>
  <si>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</si>
  <si>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</si>
  <si>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</si>
  <si>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</si>
  <si>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</si>
  <si>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</si>
  <si>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</si>
  <si>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</si>
  <si>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</si>
  <si>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</si>
  <si>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</si>
  <si>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</si>
  <si>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</si>
  <si>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</si>
  <si>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</si>
  <si>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</si>
  <si>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</si>
  <si>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</si>
  <si>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</si>
  <si>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</si>
  <si>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</si>
  <si>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</si>
  <si>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</si>
  <si>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</si>
  <si>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</si>
  <si>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</si>
  <si>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</si>
  <si>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</si>
  <si>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</si>
  <si>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</si>
  <si>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</si>
  <si>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</si>
  <si>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</si>
  <si>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</si>
  <si>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</si>
  <si>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</si>
  <si>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</si>
  <si>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</si>
  <si>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</si>
  <si>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</si>
  <si>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</si>
  <si>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</si>
  <si>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</si>
  <si>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</si>
  <si>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</si>
  <si>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</si>
  <si>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</si>
  <si>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</si>
  <si>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</si>
  <si>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</si>
  <si>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</si>
  <si>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</si>
  <si>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</si>
  <si>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</si>
  <si>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</si>
  <si>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</si>
  <si>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</si>
  <si>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</si>
  <si>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</si>
  <si>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</si>
  <si>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</si>
  <si>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</si>
  <si>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</si>
  <si>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</si>
  <si>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</si>
  <si>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</si>
  <si>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</si>
  <si>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</si>
  <si>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</si>
  <si>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</si>
  <si>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</si>
  <si>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</si>
  <si>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</si>
  <si>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</si>
  <si>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</si>
  <si>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</si>
  <si>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</si>
  <si>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</si>
  <si>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</si>
  <si>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</si>
  <si>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</si>
  <si>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</si>
  <si>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</si>
  <si>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</si>
  <si>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</si>
  <si>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</si>
  <si>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</si>
  <si>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</si>
  <si>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</si>
  <si>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</si>
  <si>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</si>
  <si>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</si>
  <si>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</si>
  <si>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</si>
  <si>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</si>
  <si>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</si>
  <si>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</si>
  <si>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</si>
  <si>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</si>
  <si>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</si>
  <si>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</si>
  <si>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</si>
  <si>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</si>
  <si>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</si>
  <si>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</si>
  <si>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</si>
  <si>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</si>
  <si>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</si>
  <si>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</si>
  <si>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</si>
  <si>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</si>
  <si>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t xml:space="preserve">Pro-forma: Crédito a la clientela bruta </t>
  </si>
  <si>
    <t xml:space="preserve">Dudoso </t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</si>
  <si>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</si>
  <si>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</si>
  <si>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</si>
  <si>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De los cuales: Riesgo de Crédito</t>
  </si>
  <si>
    <t>Provisiones prudenciales cobertura act. improduct.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</si>
  <si>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Los ratios de capital incluyen el 40% del beneficio obtenido y las provisiones realizadas hasta la fecha.</t>
    </r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</si>
  <si>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</si>
  <si>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</si>
  <si>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Incluye riesgos contingentes y, desde el 4T20, las provisiones prudenciales para la cobertura de activos improductivos.</t>
    </r>
  </si>
  <si>
    <t>De los cuales ajustes de valoración</t>
  </si>
  <si>
    <t>Total depósitos vista</t>
  </si>
  <si>
    <t>Total depósitos plazo</t>
  </si>
  <si>
    <t>1T22</t>
  </si>
  <si>
    <r>
      <t>1T22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</si>
  <si>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MREL</t>
  </si>
  <si>
    <t>2T2022</t>
  </si>
  <si>
    <t>2T22</t>
  </si>
  <si>
    <t>2T21</t>
  </si>
  <si>
    <r>
      <t>2T22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</si>
  <si>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2T21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</si>
  <si>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1T22</t>
    </r>
    <r>
      <rPr>
        <vertAlign val="superscript"/>
        <sz val="11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</si>
</sst>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orosidad+Cob'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s/informacion_para_brinversores/vista_rapida/cifra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 y Cobertura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149</v>
      </c>
      <c r="D10" s="3" t="s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topLeftCell="A10" zoomScale="90" zoomScaleNormal="90" workbookViewId="0">
      <selection activeCell="F14" sqref="F14"/>
    </sheetView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58</v>
      </c>
    </row>
    <row r="12" spans="2:8" ht="17.25" x14ac:dyDescent="0.3">
      <c r="B12" s="6" t="s">
        <v>12</v>
      </c>
      <c r="G12" s="4"/>
    </row>
    <row r="13" spans="2:8" x14ac:dyDescent="0.25">
      <c r="B13" s="73" t="s">
        <v>47</v>
      </c>
      <c r="G13" s="4"/>
    </row>
    <row r="14" spans="2:8" x14ac:dyDescent="0.25">
      <c r="B14" s="7"/>
      <c r="C14" s="7"/>
      <c r="D14" s="7"/>
      <c r="E14" s="7"/>
      <c r="F14" s="8" t="str">
        <f>+'KF-B'!E14</f>
        <v>2T22</v>
      </c>
      <c r="G14" s="9" t="str">
        <f>+'KF-B'!F14</f>
        <v>2T21</v>
      </c>
      <c r="H14" s="9" t="s">
        <v>0</v>
      </c>
    </row>
    <row r="15" spans="2:8" s="19" customFormat="1" x14ac:dyDescent="0.25">
      <c r="B15" s="19" t="s">
        <v>39</v>
      </c>
      <c r="F15" s="20">
        <v>48413.423000000003</v>
      </c>
      <c r="G15" s="25">
        <v>47297.855000000003</v>
      </c>
      <c r="H15" s="35">
        <f>IF(ISERROR($F15/G15),"-",$F15/G15-1)</f>
        <v>2.3586016744311156E-2</v>
      </c>
    </row>
    <row r="16" spans="2:8" x14ac:dyDescent="0.25">
      <c r="B16" s="21" t="s">
        <v>132</v>
      </c>
      <c r="C16" s="21"/>
      <c r="D16" s="21"/>
      <c r="E16" s="21"/>
      <c r="F16" s="20">
        <v>49086.288</v>
      </c>
      <c r="G16" s="23">
        <v>48047.415000000001</v>
      </c>
      <c r="H16" s="41">
        <f>IF(ISERROR($F16/G16),"-",$F16/G16-1)</f>
        <v>2.1621829186856401E-2</v>
      </c>
    </row>
    <row r="17" spans="2:8" x14ac:dyDescent="0.25">
      <c r="B17" s="19" t="s">
        <v>133</v>
      </c>
      <c r="C17" s="19"/>
      <c r="D17" s="19"/>
      <c r="E17" s="19"/>
      <c r="F17" s="20">
        <v>688.48400000000004</v>
      </c>
      <c r="G17" s="25">
        <v>959.40300000000002</v>
      </c>
      <c r="H17" s="35">
        <f>IF(ISERROR($F17/G17),"-",$F17/G17-1)</f>
        <v>-0.28238289853169107</v>
      </c>
    </row>
    <row r="18" spans="2:8" ht="15" customHeight="1" x14ac:dyDescent="0.25">
      <c r="B18" s="5" t="s">
        <v>140</v>
      </c>
      <c r="C18" s="5"/>
      <c r="D18" s="5"/>
      <c r="E18" s="5"/>
      <c r="F18" s="69">
        <v>1.3767951023075256E-2</v>
      </c>
      <c r="G18" s="70">
        <v>1.9530671734200963E-2</v>
      </c>
      <c r="H18" s="71" t="str">
        <f>IF(ISERROR($F18-G18),"-",CONCATENATE((FIXED($F18-G18,4)*10000)," pbs"))</f>
        <v>-58 pbs</v>
      </c>
    </row>
    <row r="19" spans="2:8" x14ac:dyDescent="0.25">
      <c r="B19" s="19" t="s">
        <v>103</v>
      </c>
      <c r="C19" s="19"/>
      <c r="D19" s="19"/>
      <c r="E19" s="19"/>
      <c r="F19" s="20">
        <v>692.09500000000003</v>
      </c>
      <c r="G19" s="25">
        <v>766.69500000000005</v>
      </c>
      <c r="H19" s="35">
        <f>IF(ISERROR($F19/G19),"-",$F19/G19-1)</f>
        <v>-9.7300751928733109E-2</v>
      </c>
    </row>
    <row r="20" spans="2:8" ht="15" customHeight="1" x14ac:dyDescent="0.25">
      <c r="B20" s="5" t="s">
        <v>141</v>
      </c>
      <c r="C20" s="5"/>
      <c r="D20" s="5"/>
      <c r="E20" s="5"/>
      <c r="F20" s="69">
        <v>1.1581521939148529</v>
      </c>
      <c r="G20" s="70">
        <v>0.88010377316292632</v>
      </c>
      <c r="H20" s="71" t="str">
        <f>IF(ISERROR($F20-G20),"-",CONCATENATE((FIXED($F20-G20,4)*10000)," pbs"))</f>
        <v>2780 pbs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142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25</v>
      </c>
      <c r="G28" s="4"/>
    </row>
    <row r="29" spans="2:8" x14ac:dyDescent="0.25">
      <c r="B29" s="73" t="s">
        <v>47</v>
      </c>
      <c r="G29" s="4"/>
    </row>
    <row r="30" spans="2:8" x14ac:dyDescent="0.25">
      <c r="B30" s="7"/>
      <c r="C30" s="7"/>
      <c r="D30" s="7"/>
      <c r="E30" s="7"/>
      <c r="F30" s="8" t="str">
        <f>+F14</f>
        <v>2T22</v>
      </c>
      <c r="G30" s="9" t="str">
        <f>+'KF-B'!F36</f>
        <v>1T22</v>
      </c>
      <c r="H30" s="9" t="s">
        <v>0</v>
      </c>
    </row>
    <row r="31" spans="2:8" x14ac:dyDescent="0.25">
      <c r="B31" s="19" t="s">
        <v>39</v>
      </c>
      <c r="C31" s="19"/>
      <c r="D31" s="19"/>
      <c r="E31" s="19"/>
      <c r="F31" s="20">
        <f t="shared" ref="F31:F36" si="0">+F15</f>
        <v>48413.423000000003</v>
      </c>
      <c r="G31" s="25">
        <v>47396.027999999998</v>
      </c>
      <c r="H31" s="35">
        <f>IF(ISERROR($F31/G31),"-",$F31/G31-1)</f>
        <v>2.146582831793431E-2</v>
      </c>
    </row>
    <row r="32" spans="2:8" x14ac:dyDescent="0.25">
      <c r="B32" s="21" t="s">
        <v>132</v>
      </c>
      <c r="C32" s="21"/>
      <c r="D32" s="21"/>
      <c r="E32" s="21"/>
      <c r="F32" s="22">
        <f t="shared" si="0"/>
        <v>49086.288</v>
      </c>
      <c r="G32" s="23">
        <v>48140.190999999999</v>
      </c>
      <c r="H32" s="41">
        <f>IF(ISERROR($F32/G32),"-",$F32/G32-1)</f>
        <v>1.9652954845983173E-2</v>
      </c>
    </row>
    <row r="33" spans="2:8" x14ac:dyDescent="0.25">
      <c r="B33" s="19" t="s">
        <v>133</v>
      </c>
      <c r="C33" s="19"/>
      <c r="D33" s="19"/>
      <c r="E33" s="19"/>
      <c r="F33" s="20">
        <f t="shared" si="0"/>
        <v>688.48400000000004</v>
      </c>
      <c r="G33" s="25">
        <v>887.74699999999996</v>
      </c>
      <c r="H33" s="35">
        <f>IF(ISERROR($F33/G33),"-",$F33/G33-1)</f>
        <v>-0.22445922092668291</v>
      </c>
    </row>
    <row r="34" spans="2:8" ht="15" customHeight="1" x14ac:dyDescent="0.25">
      <c r="B34" s="5" t="s">
        <v>140</v>
      </c>
      <c r="C34" s="5"/>
      <c r="D34" s="5"/>
      <c r="E34" s="5"/>
      <c r="F34" s="69">
        <f t="shared" si="0"/>
        <v>1.3767951023075256E-2</v>
      </c>
      <c r="G34" s="70">
        <v>1.79635879369653E-2</v>
      </c>
      <c r="H34" s="71" t="str">
        <f>IF(ISERROR($F34-G34),"-",CONCATENATE((FIXED($F34-G34,4)*10000)," pbs"))</f>
        <v>-42 pbs</v>
      </c>
    </row>
    <row r="35" spans="2:8" x14ac:dyDescent="0.25">
      <c r="B35" s="19" t="s">
        <v>103</v>
      </c>
      <c r="C35" s="19"/>
      <c r="D35" s="19"/>
      <c r="E35" s="19"/>
      <c r="F35" s="20">
        <f t="shared" si="0"/>
        <v>692.09500000000003</v>
      </c>
      <c r="G35" s="25">
        <v>763.40800000000002</v>
      </c>
      <c r="H35" s="35">
        <f>IF(ISERROR($F35/G35),"-",$F35/G35-1)</f>
        <v>-9.3414006664850224E-2</v>
      </c>
    </row>
    <row r="36" spans="2:8" ht="15" customHeight="1" x14ac:dyDescent="0.25">
      <c r="B36" s="5" t="s">
        <v>141</v>
      </c>
      <c r="C36" s="5"/>
      <c r="D36" s="5"/>
      <c r="E36" s="5"/>
      <c r="F36" s="69">
        <f t="shared" si="0"/>
        <v>1.1581521939148529</v>
      </c>
      <c r="G36" s="70">
        <v>1.0060397359578692</v>
      </c>
      <c r="H36" s="71" t="str">
        <f>IF(ISERROR($F36-G36),"-",CONCATENATE((FIXED($F36-G36,4)*10000)," pbs"))</f>
        <v>1521 pbs</v>
      </c>
    </row>
    <row r="37" spans="2:8" x14ac:dyDescent="0.25">
      <c r="B37" s="5"/>
    </row>
    <row r="38" spans="2:8" ht="17.25" x14ac:dyDescent="0.25">
      <c r="B38" s="67" t="s">
        <v>142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59</v>
      </c>
    </row>
    <row r="12" spans="2:8" ht="17.25" x14ac:dyDescent="0.3">
      <c r="B12" s="6" t="s">
        <v>12</v>
      </c>
      <c r="G12" s="4"/>
    </row>
    <row r="13" spans="2:8" x14ac:dyDescent="0.25">
      <c r="B13" s="73" t="s">
        <v>47</v>
      </c>
      <c r="G13" s="4"/>
    </row>
    <row r="14" spans="2:8" ht="17.25" x14ac:dyDescent="0.25">
      <c r="B14" s="7"/>
      <c r="C14" s="7"/>
      <c r="D14" s="7"/>
      <c r="E14" s="7"/>
      <c r="F14" s="8" t="s">
        <v>152</v>
      </c>
      <c r="G14" s="9" t="s">
        <v>153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41">
        <f>IF(ISERROR($F15/G15),"-",ABS($F15)/ABS(G15)-1)</f>
        <v>0</v>
      </c>
    </row>
    <row r="16" spans="2:8" x14ac:dyDescent="0.25">
      <c r="B16" s="21" t="s">
        <v>60</v>
      </c>
      <c r="C16" s="21"/>
      <c r="D16" s="21"/>
      <c r="E16" s="21"/>
      <c r="F16" s="22">
        <v>3617.6748836917</v>
      </c>
      <c r="G16" s="23">
        <v>3577.2194802189006</v>
      </c>
      <c r="H16" s="41">
        <f t="shared" ref="H16:H17" si="0">IF(ISERROR($F16/G16),"-",ABS($F16)/ABS(G16)-1)</f>
        <v>1.130917565905798E-2</v>
      </c>
    </row>
    <row r="17" spans="2:9" x14ac:dyDescent="0.25">
      <c r="B17" s="21" t="s">
        <v>61</v>
      </c>
      <c r="C17" s="21"/>
      <c r="D17" s="21"/>
      <c r="E17" s="21"/>
      <c r="F17" s="22">
        <v>65.28</v>
      </c>
      <c r="G17" s="23">
        <v>41.863</v>
      </c>
      <c r="H17" s="41">
        <f t="shared" si="0"/>
        <v>0.55937223801447589</v>
      </c>
    </row>
    <row r="18" spans="2:9" x14ac:dyDescent="0.25">
      <c r="B18" s="21" t="s">
        <v>138</v>
      </c>
      <c r="C18" s="21"/>
      <c r="D18" s="21"/>
      <c r="E18" s="21"/>
      <c r="F18" s="22">
        <v>-131.62916640000012</v>
      </c>
      <c r="G18" s="23">
        <v>-99.049330199999702</v>
      </c>
      <c r="H18" s="41">
        <f t="shared" ref="H18" si="1">IF(ISERROR($F18/G18),"-",ABS($F18)/ABS(G18)-1)</f>
        <v>0.32892535602427042</v>
      </c>
    </row>
    <row r="19" spans="2:9" x14ac:dyDescent="0.25">
      <c r="B19" s="21" t="s">
        <v>62</v>
      </c>
      <c r="C19" s="21"/>
      <c r="D19" s="21"/>
      <c r="E19" s="21"/>
      <c r="F19" s="22">
        <v>2.6070156969984288</v>
      </c>
      <c r="G19" s="23">
        <v>2.7679560649371546</v>
      </c>
      <c r="H19" s="41">
        <f t="shared" ref="H19:H27" si="2">IF(ISERROR($F19/G19),"-",ABS($F19)/ABS(G19)-1)</f>
        <v>-5.8144119401830174E-2</v>
      </c>
    </row>
    <row r="20" spans="2:9" x14ac:dyDescent="0.25">
      <c r="B20" s="21" t="s">
        <v>63</v>
      </c>
      <c r="C20" s="21"/>
      <c r="D20" s="21"/>
      <c r="E20" s="21"/>
      <c r="F20" s="22">
        <v>410.8951164529476</v>
      </c>
      <c r="G20" s="23">
        <v>620.50705505258588</v>
      </c>
      <c r="H20" s="41">
        <f t="shared" si="2"/>
        <v>-0.33780750257847492</v>
      </c>
    </row>
    <row r="21" spans="2:9" x14ac:dyDescent="0.25">
      <c r="B21" s="21" t="s">
        <v>64</v>
      </c>
      <c r="C21" s="21"/>
      <c r="D21" s="21"/>
      <c r="E21" s="21"/>
      <c r="F21" s="22">
        <v>-354.76376924787689</v>
      </c>
      <c r="G21" s="23">
        <v>-330.59461970699766</v>
      </c>
      <c r="H21" s="41">
        <f t="shared" si="2"/>
        <v>7.3108115196490742E-2</v>
      </c>
    </row>
    <row r="22" spans="2:9" x14ac:dyDescent="0.25">
      <c r="B22" s="21" t="s">
        <v>65</v>
      </c>
      <c r="C22" s="21"/>
      <c r="D22" s="21"/>
      <c r="E22" s="21"/>
      <c r="F22" s="22">
        <v>-502.89245001385245</v>
      </c>
      <c r="G22" s="23">
        <v>-470.49024439005149</v>
      </c>
      <c r="H22" s="41">
        <f t="shared" si="2"/>
        <v>6.8869027594413934E-2</v>
      </c>
    </row>
    <row r="23" spans="2:9" x14ac:dyDescent="0.25">
      <c r="B23" s="5" t="s">
        <v>66</v>
      </c>
      <c r="C23" s="5"/>
      <c r="D23" s="5"/>
      <c r="E23" s="5"/>
      <c r="F23" s="17">
        <v>5167.1716301799152</v>
      </c>
      <c r="G23" s="37">
        <v>5402.2232970393752</v>
      </c>
      <c r="H23" s="38">
        <f t="shared" si="2"/>
        <v>-4.3510172374451317E-2</v>
      </c>
    </row>
    <row r="24" spans="2:9" x14ac:dyDescent="0.25">
      <c r="B24" s="5" t="s">
        <v>67</v>
      </c>
      <c r="C24" s="5"/>
      <c r="D24" s="5"/>
      <c r="E24" s="5"/>
      <c r="F24" s="17">
        <v>5167.1716301799152</v>
      </c>
      <c r="G24" s="37">
        <v>5402.2232970393752</v>
      </c>
      <c r="H24" s="38">
        <f t="shared" si="2"/>
        <v>-4.3510172374451317E-2</v>
      </c>
    </row>
    <row r="25" spans="2:9" x14ac:dyDescent="0.25">
      <c r="B25" s="5" t="s">
        <v>68</v>
      </c>
      <c r="C25" s="5"/>
      <c r="D25" s="5"/>
      <c r="E25" s="5"/>
      <c r="F25" s="17">
        <v>5167.1716301799152</v>
      </c>
      <c r="G25" s="37">
        <v>5402.2232970393752</v>
      </c>
      <c r="H25" s="38">
        <f t="shared" si="2"/>
        <v>-4.3510172374451317E-2</v>
      </c>
    </row>
    <row r="26" spans="2:9" x14ac:dyDescent="0.25">
      <c r="B26" s="5" t="s">
        <v>69</v>
      </c>
      <c r="C26" s="5"/>
      <c r="D26" s="5"/>
      <c r="E26" s="5"/>
      <c r="F26" s="17">
        <v>30431.041976992525</v>
      </c>
      <c r="G26" s="37">
        <v>31014.10400167829</v>
      </c>
      <c r="H26" s="38">
        <f t="shared" si="2"/>
        <v>-1.879989906057622E-2</v>
      </c>
    </row>
    <row r="27" spans="2:9" x14ac:dyDescent="0.25">
      <c r="B27" s="21" t="s">
        <v>137</v>
      </c>
      <c r="C27" s="5"/>
      <c r="D27" s="5"/>
      <c r="E27" s="5"/>
      <c r="F27" s="22">
        <v>28138.457662289286</v>
      </c>
      <c r="G27" s="23">
        <v>28795.200581678291</v>
      </c>
      <c r="H27" s="41">
        <f t="shared" si="2"/>
        <v>-2.2807374358311483E-2</v>
      </c>
    </row>
    <row r="28" spans="2:9" ht="17.25" x14ac:dyDescent="0.3">
      <c r="B28" s="6" t="s">
        <v>70</v>
      </c>
      <c r="C28" s="6"/>
      <c r="D28" s="6"/>
      <c r="E28" s="6"/>
      <c r="F28" s="42">
        <v>0.16979936586090513</v>
      </c>
      <c r="G28" s="43">
        <v>0.17418601861743421</v>
      </c>
      <c r="H28" s="44" t="str">
        <f>IF(ISERROR($F28-G28),"-",CONCATENATE((FIXED($F28-G28,4)*10000)," pbs"))</f>
        <v>-44 pbs</v>
      </c>
    </row>
    <row r="29" spans="2:9" ht="17.25" x14ac:dyDescent="0.3">
      <c r="B29" s="6" t="s">
        <v>71</v>
      </c>
      <c r="C29" s="6"/>
      <c r="D29" s="6"/>
      <c r="E29" s="6"/>
      <c r="F29" s="42">
        <v>0.16979936586090513</v>
      </c>
      <c r="G29" s="43">
        <v>0.17418601861743421</v>
      </c>
      <c r="H29" s="44" t="str">
        <f t="shared" ref="H29:H31" si="3">IF(ISERROR($F29-G29),"-",CONCATENATE((FIXED($F29-G29,4)*10000)," pbs"))</f>
        <v>-44 pbs</v>
      </c>
    </row>
    <row r="30" spans="2:9" ht="17.25" x14ac:dyDescent="0.3">
      <c r="B30" s="6" t="s">
        <v>72</v>
      </c>
      <c r="C30" s="6"/>
      <c r="D30" s="6"/>
      <c r="E30" s="6"/>
      <c r="F30" s="42">
        <v>0.16979936586090513</v>
      </c>
      <c r="G30" s="43">
        <v>0.17418601861743421</v>
      </c>
      <c r="H30" s="44" t="str">
        <f t="shared" si="3"/>
        <v>-44 pbs</v>
      </c>
    </row>
    <row r="31" spans="2:9" ht="17.25" x14ac:dyDescent="0.3">
      <c r="B31" s="6" t="s">
        <v>73</v>
      </c>
      <c r="C31" s="6"/>
      <c r="D31" s="6"/>
      <c r="E31" s="6"/>
      <c r="F31" s="42">
        <v>7.5035038519473476E-2</v>
      </c>
      <c r="G31" s="43">
        <v>8.6821904684493453E-2</v>
      </c>
      <c r="H31" s="44" t="str">
        <f t="shared" si="3"/>
        <v>-118 pbs</v>
      </c>
    </row>
    <row r="32" spans="2:9" x14ac:dyDescent="0.25">
      <c r="B32" s="50" t="s">
        <v>8</v>
      </c>
      <c r="C32" s="21"/>
      <c r="D32" s="21"/>
      <c r="E32" s="21"/>
      <c r="F32" s="51"/>
      <c r="G32" s="21"/>
      <c r="H32" s="52"/>
      <c r="I32" s="78"/>
    </row>
    <row r="33" spans="2:8" x14ac:dyDescent="0.25">
      <c r="B33" s="53" t="s">
        <v>74</v>
      </c>
      <c r="C33" s="54"/>
      <c r="D33" s="54"/>
      <c r="E33" s="54"/>
      <c r="F33" s="55">
        <v>0.16639510157565629</v>
      </c>
      <c r="G33" s="77">
        <v>0.16977008634416679</v>
      </c>
      <c r="H33" s="56" t="str">
        <f>IF(ISERROR($F33-G33),"-",CONCATENATE((FIXED($F33-G33,4)*10000)," pbs"))</f>
        <v>-34 pbs</v>
      </c>
    </row>
    <row r="34" spans="2:8" x14ac:dyDescent="0.25">
      <c r="B34" s="50" t="s">
        <v>75</v>
      </c>
      <c r="C34" s="21"/>
      <c r="D34" s="21"/>
      <c r="E34" s="21"/>
      <c r="F34" s="57">
        <v>0.16639510157565629</v>
      </c>
      <c r="G34" s="58">
        <v>0.16977008634416679</v>
      </c>
      <c r="H34" s="59" t="str">
        <f>IF(ISERROR($F34-G34),"-",CONCATENATE((FIXED($F34-G34,4)*10000)," pbs"))</f>
        <v>-34 pbs</v>
      </c>
    </row>
    <row r="35" spans="2:8" x14ac:dyDescent="0.25">
      <c r="B35" s="50" t="s">
        <v>76</v>
      </c>
      <c r="C35" s="21"/>
      <c r="D35" s="21"/>
      <c r="E35" s="21"/>
      <c r="F35" s="57">
        <v>7.3691195898419257E-2</v>
      </c>
      <c r="G35" s="58">
        <v>8.4741562270706602E-2</v>
      </c>
      <c r="H35" s="59" t="str">
        <f>IF(ISERROR($F35-G35),"-",CONCATENATE((FIXED($F35-G35,4)*10000)," pbs"))</f>
        <v>-111 pbs</v>
      </c>
    </row>
    <row r="36" spans="2:8" ht="17.25" x14ac:dyDescent="0.3">
      <c r="B36" s="6" t="s">
        <v>148</v>
      </c>
      <c r="C36" s="21"/>
      <c r="D36" s="21"/>
      <c r="E36" s="21"/>
      <c r="F36" s="42">
        <v>0.20266054756989998</v>
      </c>
      <c r="G36" s="43">
        <v>0.19030771602236141</v>
      </c>
      <c r="H36" s="44" t="str">
        <f t="shared" ref="H36" si="4">IF(ISERROR($F36-G36),"-",CONCATENATE((FIXED($F36-G36,4)*10000)," pbs"))</f>
        <v>124 pbs</v>
      </c>
    </row>
    <row r="37" spans="2:8" x14ac:dyDescent="0.25">
      <c r="B37" s="50"/>
      <c r="C37" s="21"/>
      <c r="D37" s="21"/>
      <c r="E37" s="21"/>
      <c r="F37" s="58"/>
      <c r="G37" s="58"/>
      <c r="H37" s="59"/>
    </row>
    <row r="38" spans="2:8" ht="17.25" x14ac:dyDescent="0.25">
      <c r="B38" s="67" t="s">
        <v>139</v>
      </c>
      <c r="C38" s="21"/>
      <c r="D38" s="21"/>
      <c r="E38" s="21"/>
      <c r="F38" s="58"/>
      <c r="G38" s="58"/>
      <c r="H38" s="59"/>
    </row>
    <row r="39" spans="2:8" x14ac:dyDescent="0.25">
      <c r="B39" s="67"/>
      <c r="C39" s="21"/>
      <c r="D39" s="21"/>
      <c r="E39" s="21"/>
      <c r="F39" s="58"/>
      <c r="G39" s="58"/>
      <c r="H39" s="59"/>
    </row>
    <row r="42" spans="2:8" ht="17.25" x14ac:dyDescent="0.3">
      <c r="B42" s="6" t="s">
        <v>25</v>
      </c>
      <c r="G42" s="4"/>
    </row>
    <row r="43" spans="2:8" x14ac:dyDescent="0.25">
      <c r="B43" s="73" t="s">
        <v>47</v>
      </c>
      <c r="G43" s="4"/>
    </row>
    <row r="44" spans="2:8" ht="17.25" x14ac:dyDescent="0.25">
      <c r="B44" s="7"/>
      <c r="C44" s="7"/>
      <c r="D44" s="7"/>
      <c r="E44" s="7"/>
      <c r="F44" s="8" t="s">
        <v>147</v>
      </c>
      <c r="G44" s="9" t="s">
        <v>154</v>
      </c>
      <c r="H44" s="9" t="s">
        <v>0</v>
      </c>
    </row>
    <row r="45" spans="2:8" x14ac:dyDescent="0.25">
      <c r="B45" s="21" t="s">
        <v>7</v>
      </c>
      <c r="C45" s="21"/>
      <c r="D45" s="21"/>
      <c r="E45" s="21"/>
      <c r="F45" s="22">
        <f t="shared" ref="F45:F61" si="5">+F15</f>
        <v>2060</v>
      </c>
      <c r="G45" s="23">
        <v>2060</v>
      </c>
      <c r="H45" s="41">
        <f>IF(ISERROR($F45/G45),"-",ABS($F45)/ABS(G45)-1)</f>
        <v>0</v>
      </c>
    </row>
    <row r="46" spans="2:8" x14ac:dyDescent="0.25">
      <c r="B46" s="21" t="s">
        <v>60</v>
      </c>
      <c r="C46" s="21"/>
      <c r="D46" s="21"/>
      <c r="E46" s="21"/>
      <c r="F46" s="22">
        <f t="shared" si="5"/>
        <v>3617.6748836917</v>
      </c>
      <c r="G46" s="23">
        <v>3636.9207319215002</v>
      </c>
      <c r="H46" s="41">
        <f t="shared" ref="H46:H47" si="6">IF(ISERROR($F46/G46),"-",ABS($F46)/ABS(G46)-1)</f>
        <v>-5.2917975530448746E-3</v>
      </c>
    </row>
    <row r="47" spans="2:8" x14ac:dyDescent="0.25">
      <c r="B47" s="21" t="s">
        <v>61</v>
      </c>
      <c r="C47" s="21"/>
      <c r="D47" s="21"/>
      <c r="E47" s="21"/>
      <c r="F47" s="22">
        <f t="shared" si="5"/>
        <v>65.28</v>
      </c>
      <c r="G47" s="23">
        <v>30.040800000000004</v>
      </c>
      <c r="H47" s="41">
        <f t="shared" si="6"/>
        <v>1.1730446592634016</v>
      </c>
    </row>
    <row r="48" spans="2:8" x14ac:dyDescent="0.25">
      <c r="B48" s="21" t="s">
        <v>138</v>
      </c>
      <c r="C48" s="21"/>
      <c r="D48" s="21"/>
      <c r="E48" s="21"/>
      <c r="F48" s="22">
        <f t="shared" si="5"/>
        <v>-131.62916640000012</v>
      </c>
      <c r="G48" s="23">
        <v>-152.78031505999965</v>
      </c>
      <c r="H48" s="41">
        <f t="shared" ref="H48:H57" si="7">IF(ISERROR($F48/G48),"-",ABS($F48)/ABS(G48)-1)</f>
        <v>-0.13844158294668452</v>
      </c>
    </row>
    <row r="49" spans="2:8" x14ac:dyDescent="0.25">
      <c r="B49" s="21" t="s">
        <v>62</v>
      </c>
      <c r="C49" s="21"/>
      <c r="D49" s="21"/>
      <c r="E49" s="21"/>
      <c r="F49" s="22">
        <f t="shared" si="5"/>
        <v>2.6070156969984288</v>
      </c>
      <c r="G49" s="23">
        <v>2.1394022514263544</v>
      </c>
      <c r="H49" s="41">
        <f t="shared" si="7"/>
        <v>0.21857200779344477</v>
      </c>
    </row>
    <row r="50" spans="2:8" x14ac:dyDescent="0.25">
      <c r="B50" s="21" t="s">
        <v>63</v>
      </c>
      <c r="C50" s="21"/>
      <c r="D50" s="21"/>
      <c r="E50" s="21"/>
      <c r="F50" s="22">
        <f t="shared" si="5"/>
        <v>410.8951164529476</v>
      </c>
      <c r="G50" s="23">
        <v>472.74721455160648</v>
      </c>
      <c r="H50" s="41">
        <f t="shared" si="7"/>
        <v>-0.13083545750200698</v>
      </c>
    </row>
    <row r="51" spans="2:8" x14ac:dyDescent="0.25">
      <c r="B51" s="21" t="s">
        <v>64</v>
      </c>
      <c r="C51" s="21"/>
      <c r="D51" s="21"/>
      <c r="E51" s="21"/>
      <c r="F51" s="22">
        <f t="shared" si="5"/>
        <v>-354.76376924787689</v>
      </c>
      <c r="G51" s="23">
        <v>-349.34917020333489</v>
      </c>
      <c r="H51" s="41">
        <f t="shared" si="7"/>
        <v>1.549910378029673E-2</v>
      </c>
    </row>
    <row r="52" spans="2:8" x14ac:dyDescent="0.25">
      <c r="B52" s="21" t="s">
        <v>65</v>
      </c>
      <c r="C52" s="21"/>
      <c r="D52" s="21"/>
      <c r="E52" s="21"/>
      <c r="F52" s="22">
        <f t="shared" si="5"/>
        <v>-502.89245001385245</v>
      </c>
      <c r="G52" s="23">
        <v>-480.58411458582322</v>
      </c>
      <c r="H52" s="41">
        <f t="shared" si="7"/>
        <v>4.6419211020437112E-2</v>
      </c>
    </row>
    <row r="53" spans="2:8" x14ac:dyDescent="0.25">
      <c r="B53" s="5" t="s">
        <v>66</v>
      </c>
      <c r="C53" s="5"/>
      <c r="D53" s="5"/>
      <c r="E53" s="5"/>
      <c r="F53" s="17">
        <f t="shared" si="5"/>
        <v>5167.1716301799152</v>
      </c>
      <c r="G53" s="37">
        <v>5219.134548875375</v>
      </c>
      <c r="H53" s="38">
        <f t="shared" si="7"/>
        <v>-9.9562328215234697E-3</v>
      </c>
    </row>
    <row r="54" spans="2:8" x14ac:dyDescent="0.25">
      <c r="B54" s="5" t="s">
        <v>67</v>
      </c>
      <c r="C54" s="5"/>
      <c r="D54" s="5"/>
      <c r="E54" s="5"/>
      <c r="F54" s="17">
        <f t="shared" si="5"/>
        <v>5167.1716301799152</v>
      </c>
      <c r="G54" s="37">
        <v>5219.134548875375</v>
      </c>
      <c r="H54" s="38">
        <f t="shared" si="7"/>
        <v>-9.9562328215234697E-3</v>
      </c>
    </row>
    <row r="55" spans="2:8" x14ac:dyDescent="0.25">
      <c r="B55" s="5" t="s">
        <v>68</v>
      </c>
      <c r="C55" s="5"/>
      <c r="D55" s="5"/>
      <c r="E55" s="5"/>
      <c r="F55" s="17">
        <f t="shared" si="5"/>
        <v>5167.1716301799152</v>
      </c>
      <c r="G55" s="37">
        <v>5219.134548875375</v>
      </c>
      <c r="H55" s="38">
        <f t="shared" si="7"/>
        <v>-9.9562328215234697E-3</v>
      </c>
    </row>
    <row r="56" spans="2:8" x14ac:dyDescent="0.25">
      <c r="B56" s="5" t="s">
        <v>69</v>
      </c>
      <c r="C56" s="5"/>
      <c r="D56" s="5"/>
      <c r="E56" s="5"/>
      <c r="F56" s="17">
        <f t="shared" si="5"/>
        <v>30431.041976992525</v>
      </c>
      <c r="G56" s="37">
        <v>29795.444233173883</v>
      </c>
      <c r="H56" s="38">
        <f t="shared" si="7"/>
        <v>2.1332044551662488E-2</v>
      </c>
    </row>
    <row r="57" spans="2:8" x14ac:dyDescent="0.25">
      <c r="B57" s="21" t="s">
        <v>137</v>
      </c>
      <c r="C57" s="5"/>
      <c r="D57" s="5"/>
      <c r="E57" s="5"/>
      <c r="F57" s="22">
        <f t="shared" si="5"/>
        <v>28138.457662289286</v>
      </c>
      <c r="G57" s="23">
        <v>27532.509833173885</v>
      </c>
      <c r="H57" s="41">
        <f t="shared" si="7"/>
        <v>2.2008448658948465E-2</v>
      </c>
    </row>
    <row r="58" spans="2:8" ht="17.25" x14ac:dyDescent="0.3">
      <c r="B58" s="6" t="s">
        <v>70</v>
      </c>
      <c r="C58" s="6"/>
      <c r="D58" s="6"/>
      <c r="E58" s="6"/>
      <c r="F58" s="42">
        <f t="shared" si="5"/>
        <v>0.16979936586090513</v>
      </c>
      <c r="G58" s="43">
        <v>0.17516552221981824</v>
      </c>
      <c r="H58" s="44" t="str">
        <f>IF(ISERROR($F58-G58),"-",CONCATENATE((FIXED($F58-G58,4)*10000)," pbs"))</f>
        <v>-54 pbs</v>
      </c>
    </row>
    <row r="59" spans="2:8" ht="17.25" x14ac:dyDescent="0.3">
      <c r="B59" s="6" t="s">
        <v>71</v>
      </c>
      <c r="C59" s="6"/>
      <c r="D59" s="6"/>
      <c r="E59" s="6"/>
      <c r="F59" s="42">
        <f t="shared" si="5"/>
        <v>0.16979936586090513</v>
      </c>
      <c r="G59" s="43">
        <v>0.17516552221981824</v>
      </c>
      <c r="H59" s="44" t="str">
        <f t="shared" ref="H59:H61" si="8">IF(ISERROR($F59-G59),"-",CONCATENATE((FIXED($F59-G59,4)*10000)," pbs"))</f>
        <v>-54 pbs</v>
      </c>
    </row>
    <row r="60" spans="2:8" ht="17.25" x14ac:dyDescent="0.3">
      <c r="B60" s="6" t="s">
        <v>72</v>
      </c>
      <c r="C60" s="6"/>
      <c r="D60" s="6"/>
      <c r="E60" s="6"/>
      <c r="F60" s="42">
        <f t="shared" si="5"/>
        <v>0.16979936586090513</v>
      </c>
      <c r="G60" s="43">
        <v>0.17516552221981824</v>
      </c>
      <c r="H60" s="44" t="str">
        <f t="shared" si="8"/>
        <v>-54 pbs</v>
      </c>
    </row>
    <row r="61" spans="2:8" ht="17.25" x14ac:dyDescent="0.3">
      <c r="B61" s="6" t="s">
        <v>73</v>
      </c>
      <c r="C61" s="6"/>
      <c r="D61" s="6"/>
      <c r="E61" s="6"/>
      <c r="F61" s="42">
        <f t="shared" si="5"/>
        <v>7.5035038519473476E-2</v>
      </c>
      <c r="G61" s="43">
        <v>8.3495855662283694E-2</v>
      </c>
      <c r="H61" s="44" t="str">
        <f t="shared" si="8"/>
        <v>-85 pbs</v>
      </c>
    </row>
    <row r="62" spans="2:8" x14ac:dyDescent="0.25">
      <c r="B62" s="50" t="s">
        <v>8</v>
      </c>
      <c r="C62" s="21"/>
      <c r="D62" s="21"/>
      <c r="E62" s="21"/>
      <c r="F62" s="51"/>
      <c r="G62" s="21"/>
      <c r="H62" s="52"/>
    </row>
    <row r="63" spans="2:8" x14ac:dyDescent="0.25">
      <c r="B63" s="53" t="s">
        <v>74</v>
      </c>
      <c r="C63" s="54"/>
      <c r="D63" s="54"/>
      <c r="E63" s="54"/>
      <c r="F63" s="55">
        <f>+F33</f>
        <v>0.16639510157565629</v>
      </c>
      <c r="G63" s="77">
        <v>0.17172057476812472</v>
      </c>
      <c r="H63" s="56" t="str">
        <f t="shared" ref="H63:H66" si="9">IF(ISERROR($F63-G63),"-",CONCATENATE((FIXED($F63-G63,4)*10000)," pbs"))</f>
        <v>-53 pbs</v>
      </c>
    </row>
    <row r="64" spans="2:8" x14ac:dyDescent="0.25">
      <c r="B64" s="50" t="s">
        <v>75</v>
      </c>
      <c r="C64" s="21"/>
      <c r="D64" s="21"/>
      <c r="E64" s="21"/>
      <c r="F64" s="57">
        <f>+F34</f>
        <v>0.16639510157565629</v>
      </c>
      <c r="G64" s="58">
        <v>0.17172057476812472</v>
      </c>
      <c r="H64" s="59" t="str">
        <f t="shared" si="9"/>
        <v>-53 pbs</v>
      </c>
    </row>
    <row r="65" spans="2:8" x14ac:dyDescent="0.25">
      <c r="B65" s="50" t="s">
        <v>76</v>
      </c>
      <c r="C65" s="21"/>
      <c r="D65" s="21"/>
      <c r="E65" s="21"/>
      <c r="F65" s="57">
        <f>+F35</f>
        <v>7.3691195898419257E-2</v>
      </c>
      <c r="G65" s="58">
        <v>8.1996599681808571E-2</v>
      </c>
      <c r="H65" s="59" t="str">
        <f t="shared" si="9"/>
        <v>-83 pbs</v>
      </c>
    </row>
    <row r="66" spans="2:8" ht="17.25" x14ac:dyDescent="0.3">
      <c r="B66" s="6" t="s">
        <v>148</v>
      </c>
      <c r="C66" s="21"/>
      <c r="D66" s="21"/>
      <c r="E66" s="21"/>
      <c r="F66" s="42">
        <v>0.20266054756989998</v>
      </c>
      <c r="G66" s="43">
        <v>0.20872770012104955</v>
      </c>
      <c r="H66" s="44" t="str">
        <f t="shared" si="9"/>
        <v>-61 pbs</v>
      </c>
    </row>
    <row r="67" spans="2:8" x14ac:dyDescent="0.25">
      <c r="B67" s="50"/>
      <c r="C67" s="21"/>
      <c r="D67" s="21"/>
      <c r="E67" s="21"/>
      <c r="F67" s="58"/>
      <c r="G67" s="58"/>
      <c r="H67" s="59"/>
    </row>
    <row r="68" spans="2:8" ht="17.25" x14ac:dyDescent="0.25">
      <c r="B68" s="67" t="s">
        <v>139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11</v>
      </c>
    </row>
    <row r="12" spans="2:7" ht="17.25" x14ac:dyDescent="0.3">
      <c r="B12" s="6" t="s">
        <v>12</v>
      </c>
      <c r="F12" s="4"/>
    </row>
    <row r="13" spans="2:7" x14ac:dyDescent="0.25">
      <c r="B13" s="73" t="s">
        <v>47</v>
      </c>
      <c r="F13" s="4"/>
    </row>
    <row r="14" spans="2:7" x14ac:dyDescent="0.25">
      <c r="B14" s="7"/>
      <c r="C14" s="7"/>
      <c r="D14" s="7"/>
      <c r="E14" s="8" t="s">
        <v>150</v>
      </c>
      <c r="F14" s="9" t="s">
        <v>151</v>
      </c>
      <c r="G14" s="9" t="s">
        <v>0</v>
      </c>
    </row>
    <row r="15" spans="2:7" s="5" customFormat="1" x14ac:dyDescent="0.25">
      <c r="B15" s="60" t="s">
        <v>13</v>
      </c>
      <c r="C15" s="60"/>
      <c r="D15" s="60"/>
      <c r="E15" s="47">
        <v>66811.732999999993</v>
      </c>
      <c r="F15" s="45">
        <v>65143.403999999995</v>
      </c>
      <c r="G15" s="38">
        <f>IF(ISERROR($E15/F15),"-",ABS($E15)/ABS(F15)-1)</f>
        <v>2.5610098606452913E-2</v>
      </c>
    </row>
    <row r="16" spans="2:7" x14ac:dyDescent="0.25">
      <c r="B16" s="1" t="s">
        <v>14</v>
      </c>
      <c r="C16" s="19"/>
      <c r="D16" s="19"/>
      <c r="E16" s="48">
        <v>6365.3390000000009</v>
      </c>
      <c r="F16" s="28">
        <v>5842.7160000000003</v>
      </c>
      <c r="G16" s="29">
        <f t="shared" ref="G16:G28" si="0">IF(ISERROR($E16/F16),"-",ABS($E16)/ABS(F16)-1)</f>
        <v>8.9448639981816847E-2</v>
      </c>
    </row>
    <row r="17" spans="2:7" x14ac:dyDescent="0.25">
      <c r="B17" s="1" t="s">
        <v>16</v>
      </c>
      <c r="E17" s="48">
        <v>1409.0830000000001</v>
      </c>
      <c r="F17" s="28">
        <v>1862.623</v>
      </c>
      <c r="G17" s="29">
        <f t="shared" si="0"/>
        <v>-0.24349532889908476</v>
      </c>
    </row>
    <row r="18" spans="2:7" x14ac:dyDescent="0.25">
      <c r="B18" s="1" t="s">
        <v>17</v>
      </c>
      <c r="E18" s="48">
        <v>181.661</v>
      </c>
      <c r="F18" s="28">
        <v>173.81100000000001</v>
      </c>
      <c r="G18" s="29">
        <f t="shared" si="0"/>
        <v>4.5163999976986391E-2</v>
      </c>
    </row>
    <row r="19" spans="2:7" s="5" customFormat="1" x14ac:dyDescent="0.25">
      <c r="B19" s="5" t="s">
        <v>39</v>
      </c>
      <c r="E19" s="47">
        <v>48413.423000000003</v>
      </c>
      <c r="F19" s="45">
        <v>47297.855000000003</v>
      </c>
      <c r="G19" s="38">
        <f t="shared" si="0"/>
        <v>2.3586016744311156E-2</v>
      </c>
    </row>
    <row r="20" spans="2:7" x14ac:dyDescent="0.25">
      <c r="B20" s="1" t="s">
        <v>40</v>
      </c>
      <c r="E20" s="48">
        <v>2171.9769999999999</v>
      </c>
      <c r="F20" s="28">
        <v>1762.924</v>
      </c>
      <c r="G20" s="29">
        <f t="shared" si="0"/>
        <v>0.23203098942438816</v>
      </c>
    </row>
    <row r="21" spans="2:7" s="21" customFormat="1" x14ac:dyDescent="0.25">
      <c r="B21" s="21" t="s">
        <v>19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20</v>
      </c>
      <c r="C22" s="5"/>
      <c r="D22" s="5"/>
      <c r="E22" s="47">
        <v>49298.491999999998</v>
      </c>
      <c r="F22" s="45">
        <v>47990.459000000003</v>
      </c>
      <c r="G22" s="38">
        <f t="shared" si="0"/>
        <v>2.7256105218747662E-2</v>
      </c>
    </row>
    <row r="23" spans="2:7" s="5" customFormat="1" x14ac:dyDescent="0.25">
      <c r="B23" s="21" t="s">
        <v>42</v>
      </c>
      <c r="C23" s="21"/>
      <c r="D23" s="21"/>
      <c r="E23" s="49">
        <v>814.96486304000007</v>
      </c>
      <c r="F23" s="46">
        <v>855.00386255000001</v>
      </c>
      <c r="G23" s="41">
        <f t="shared" si="0"/>
        <v>-4.682902763805763E-2</v>
      </c>
    </row>
    <row r="24" spans="2:7" x14ac:dyDescent="0.25">
      <c r="B24" s="54" t="s">
        <v>41</v>
      </c>
      <c r="C24" s="54"/>
      <c r="D24" s="54"/>
      <c r="E24" s="61">
        <v>48483.527136960001</v>
      </c>
      <c r="F24" s="62">
        <v>47135.455137450001</v>
      </c>
      <c r="G24" s="63">
        <f t="shared" si="0"/>
        <v>2.8599957199499482E-2</v>
      </c>
    </row>
    <row r="25" spans="2:7" s="19" customFormat="1" x14ac:dyDescent="0.25">
      <c r="B25" s="1" t="s">
        <v>21</v>
      </c>
      <c r="C25" s="1"/>
      <c r="D25" s="1"/>
      <c r="E25" s="48">
        <v>26859.52011569</v>
      </c>
      <c r="F25" s="28">
        <v>27207.902091860004</v>
      </c>
      <c r="G25" s="29">
        <f t="shared" si="0"/>
        <v>-1.2804440966958319E-2</v>
      </c>
    </row>
    <row r="26" spans="2:7" x14ac:dyDescent="0.25">
      <c r="B26" s="5" t="s">
        <v>22</v>
      </c>
      <c r="C26" s="5"/>
      <c r="D26" s="5"/>
      <c r="E26" s="47">
        <v>75343.047252649994</v>
      </c>
      <c r="F26" s="45">
        <v>74343.357229310001</v>
      </c>
      <c r="G26" s="38">
        <f t="shared" si="0"/>
        <v>1.3446931381595695E-2</v>
      </c>
    </row>
    <row r="27" spans="2:7" s="5" customFormat="1" x14ac:dyDescent="0.25">
      <c r="B27" s="1" t="s">
        <v>23</v>
      </c>
      <c r="C27" s="1"/>
      <c r="D27" s="1"/>
      <c r="E27" s="48">
        <v>124583.29425265</v>
      </c>
      <c r="F27" s="28">
        <v>122372.47122931</v>
      </c>
      <c r="G27" s="29">
        <f t="shared" si="0"/>
        <v>1.8066342872141483E-2</v>
      </c>
    </row>
    <row r="28" spans="2:7" x14ac:dyDescent="0.25">
      <c r="B28" s="5" t="s">
        <v>24</v>
      </c>
      <c r="C28" s="5"/>
      <c r="D28" s="5"/>
      <c r="E28" s="47">
        <v>5792.4989999999998</v>
      </c>
      <c r="F28" s="45">
        <v>5724.9179999999997</v>
      </c>
      <c r="G28" s="38">
        <f t="shared" si="0"/>
        <v>1.1804710565286758E-2</v>
      </c>
    </row>
    <row r="29" spans="2:7" x14ac:dyDescent="0.25">
      <c r="E29" s="12"/>
    </row>
    <row r="34" spans="2:7" ht="17.25" x14ac:dyDescent="0.3">
      <c r="B34" s="6" t="s">
        <v>25</v>
      </c>
      <c r="F34" s="4"/>
    </row>
    <row r="35" spans="2:7" x14ac:dyDescent="0.25">
      <c r="B35" s="73" t="s">
        <v>47</v>
      </c>
      <c r="F35" s="4"/>
    </row>
    <row r="36" spans="2:7" x14ac:dyDescent="0.25">
      <c r="B36" s="7"/>
      <c r="C36" s="7"/>
      <c r="D36" s="7"/>
      <c r="E36" s="8" t="str">
        <f>+E14</f>
        <v>2T22</v>
      </c>
      <c r="F36" s="9" t="s">
        <v>146</v>
      </c>
      <c r="G36" s="9" t="s">
        <v>0</v>
      </c>
    </row>
    <row r="37" spans="2:7" x14ac:dyDescent="0.25">
      <c r="B37" s="60" t="s">
        <v>13</v>
      </c>
      <c r="C37" s="60"/>
      <c r="D37" s="60"/>
      <c r="E37" s="47">
        <f t="shared" ref="E37:E50" si="1">+E15</f>
        <v>66811.732999999993</v>
      </c>
      <c r="F37" s="45">
        <v>65642.48599999999</v>
      </c>
      <c r="G37" s="38">
        <f>IF(ISERROR($E37/F37),"-",ABS($E37)/ABS(F37)-1)</f>
        <v>1.7812350982563396E-2</v>
      </c>
    </row>
    <row r="38" spans="2:7" x14ac:dyDescent="0.25">
      <c r="B38" s="1" t="s">
        <v>14</v>
      </c>
      <c r="C38" s="19"/>
      <c r="D38" s="19"/>
      <c r="E38" s="48">
        <f t="shared" si="1"/>
        <v>6365.3390000000009</v>
      </c>
      <c r="F38" s="28">
        <v>6176.1620000000003</v>
      </c>
      <c r="G38" s="29">
        <f t="shared" ref="G38:G50" si="2">IF(ISERROR($E38/F38),"-",ABS($E38)/ABS(F38)-1)</f>
        <v>3.0630187485367166E-2</v>
      </c>
    </row>
    <row r="39" spans="2:7" x14ac:dyDescent="0.25">
      <c r="B39" s="1" t="s">
        <v>16</v>
      </c>
      <c r="E39" s="48">
        <f t="shared" si="1"/>
        <v>1409.0830000000001</v>
      </c>
      <c r="F39" s="28">
        <v>1420.088</v>
      </c>
      <c r="G39" s="29">
        <f t="shared" si="2"/>
        <v>-7.7495197480719202E-3</v>
      </c>
    </row>
    <row r="40" spans="2:7" x14ac:dyDescent="0.25">
      <c r="B40" s="1" t="s">
        <v>17</v>
      </c>
      <c r="E40" s="48">
        <f t="shared" si="1"/>
        <v>181.661</v>
      </c>
      <c r="F40" s="28">
        <v>171.33699999999999</v>
      </c>
      <c r="G40" s="29">
        <f t="shared" si="2"/>
        <v>6.0255519823505743E-2</v>
      </c>
    </row>
    <row r="41" spans="2:7" x14ac:dyDescent="0.25">
      <c r="B41" s="5" t="s">
        <v>39</v>
      </c>
      <c r="C41" s="5"/>
      <c r="D41" s="5"/>
      <c r="E41" s="47">
        <f t="shared" si="1"/>
        <v>48413.423000000003</v>
      </c>
      <c r="F41" s="45">
        <v>47396.027999999998</v>
      </c>
      <c r="G41" s="38">
        <f t="shared" si="2"/>
        <v>2.146582831793431E-2</v>
      </c>
    </row>
    <row r="42" spans="2:7" x14ac:dyDescent="0.25">
      <c r="B42" s="1" t="s">
        <v>40</v>
      </c>
      <c r="E42" s="48">
        <f t="shared" si="1"/>
        <v>2171.9769999999999</v>
      </c>
      <c r="F42" s="28">
        <v>2195.0810000000001</v>
      </c>
      <c r="G42" s="29">
        <f t="shared" si="2"/>
        <v>-1.0525351911843006E-2</v>
      </c>
    </row>
    <row r="43" spans="2:7" s="21" customFormat="1" x14ac:dyDescent="0.25">
      <c r="B43" s="21" t="s">
        <v>19</v>
      </c>
      <c r="E43" s="22">
        <f t="shared" si="1"/>
        <v>0</v>
      </c>
      <c r="F43" s="23">
        <v>0</v>
      </c>
      <c r="G43" s="65" t="str">
        <f t="shared" si="2"/>
        <v>-</v>
      </c>
    </row>
    <row r="44" spans="2:7" x14ac:dyDescent="0.25">
      <c r="B44" s="5" t="s">
        <v>20</v>
      </c>
      <c r="C44" s="5"/>
      <c r="D44" s="5"/>
      <c r="E44" s="47">
        <f t="shared" si="1"/>
        <v>49298.491999999998</v>
      </c>
      <c r="F44" s="45">
        <v>47825.025999999998</v>
      </c>
      <c r="G44" s="38">
        <f t="shared" si="2"/>
        <v>3.080951801259868E-2</v>
      </c>
    </row>
    <row r="45" spans="2:7" x14ac:dyDescent="0.25">
      <c r="B45" s="21" t="s">
        <v>42</v>
      </c>
      <c r="C45" s="21"/>
      <c r="D45" s="21"/>
      <c r="E45" s="49">
        <f t="shared" si="1"/>
        <v>814.96486304000007</v>
      </c>
      <c r="F45" s="46">
        <v>822.79192806000003</v>
      </c>
      <c r="G45" s="41">
        <f t="shared" si="2"/>
        <v>-9.5128121133307708E-3</v>
      </c>
    </row>
    <row r="46" spans="2:7" x14ac:dyDescent="0.25">
      <c r="B46" s="54" t="s">
        <v>41</v>
      </c>
      <c r="C46" s="54"/>
      <c r="D46" s="54"/>
      <c r="E46" s="61">
        <f t="shared" si="1"/>
        <v>48483.527136960001</v>
      </c>
      <c r="F46" s="62">
        <v>47002.234071939994</v>
      </c>
      <c r="G46" s="63">
        <f t="shared" si="2"/>
        <v>3.1515375689436187E-2</v>
      </c>
    </row>
    <row r="47" spans="2:7" x14ac:dyDescent="0.25">
      <c r="B47" s="1" t="s">
        <v>21</v>
      </c>
      <c r="E47" s="48">
        <f t="shared" si="1"/>
        <v>26859.52011569</v>
      </c>
      <c r="F47" s="28">
        <v>28124.460850790001</v>
      </c>
      <c r="G47" s="29">
        <f t="shared" si="2"/>
        <v>-4.4976532770208411E-2</v>
      </c>
    </row>
    <row r="48" spans="2:7" x14ac:dyDescent="0.25">
      <c r="B48" s="5" t="s">
        <v>22</v>
      </c>
      <c r="C48" s="5"/>
      <c r="D48" s="5"/>
      <c r="E48" s="47">
        <f t="shared" si="1"/>
        <v>75343.047252649994</v>
      </c>
      <c r="F48" s="45">
        <v>75126.694922729992</v>
      </c>
      <c r="G48" s="38">
        <f t="shared" si="2"/>
        <v>2.8798329294603686E-3</v>
      </c>
    </row>
    <row r="49" spans="2:7" x14ac:dyDescent="0.25">
      <c r="B49" s="1" t="s">
        <v>23</v>
      </c>
      <c r="E49" s="48">
        <f t="shared" si="1"/>
        <v>124583.29425265</v>
      </c>
      <c r="F49" s="28">
        <v>123250.47592272999</v>
      </c>
      <c r="G49" s="29">
        <f t="shared" si="2"/>
        <v>1.0813900067660587E-2</v>
      </c>
    </row>
    <row r="50" spans="2:7" x14ac:dyDescent="0.25">
      <c r="B50" s="5" t="s">
        <v>24</v>
      </c>
      <c r="C50" s="5"/>
      <c r="D50" s="5"/>
      <c r="E50" s="47">
        <f t="shared" si="1"/>
        <v>5792.4989999999998</v>
      </c>
      <c r="F50" s="45">
        <v>5834.5929999999998</v>
      </c>
      <c r="G50" s="38">
        <f t="shared" si="2"/>
        <v>-7.2145563538021928E-3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26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2T22</v>
      </c>
      <c r="F14" s="9" t="str">
        <f>+'KF-B'!F14</f>
        <v>2T21</v>
      </c>
      <c r="G14" s="9" t="s">
        <v>0</v>
      </c>
    </row>
    <row r="15" spans="2:7" x14ac:dyDescent="0.25">
      <c r="B15" s="1" t="s">
        <v>1</v>
      </c>
      <c r="E15" s="30">
        <v>4.3747254979464287E-2</v>
      </c>
      <c r="F15" s="31">
        <v>2.9824441271805585E-2</v>
      </c>
      <c r="G15" s="32" t="str">
        <f>IF(ISERROR($E15-F15),"-",CONCATENATE((FIXED($E15-F15,4)*10000)," pbs"))</f>
        <v>139 pbs</v>
      </c>
    </row>
    <row r="16" spans="2:7" x14ac:dyDescent="0.25">
      <c r="B16" s="1" t="s">
        <v>4</v>
      </c>
      <c r="E16" s="30">
        <v>4.6935105670330358E-2</v>
      </c>
      <c r="F16" s="31">
        <v>3.1937845032265565E-2</v>
      </c>
      <c r="G16" s="32" t="str">
        <f t="shared" ref="G16:G19" si="0">IF(ISERROR($E16-F16),"-",CONCATENATE((FIXED($E16-F16,4)*10000)," pbs"))</f>
        <v>150 pbs</v>
      </c>
    </row>
    <row r="17" spans="2:7" x14ac:dyDescent="0.25">
      <c r="B17" s="1" t="s">
        <v>2</v>
      </c>
      <c r="E17" s="30">
        <v>3.8876923125959867E-3</v>
      </c>
      <c r="F17" s="31">
        <v>2.6178251677373425E-3</v>
      </c>
      <c r="G17" s="32" t="str">
        <f t="shared" si="0"/>
        <v>13 pbs</v>
      </c>
    </row>
    <row r="18" spans="2:7" x14ac:dyDescent="0.25">
      <c r="B18" s="1" t="s">
        <v>3</v>
      </c>
      <c r="E18" s="30">
        <v>8.423195246997757E-3</v>
      </c>
      <c r="F18" s="31">
        <v>5.5256036425180627E-3</v>
      </c>
      <c r="G18" s="32" t="str">
        <f t="shared" si="0"/>
        <v>29 pbs</v>
      </c>
    </row>
    <row r="19" spans="2:7" x14ac:dyDescent="0.25">
      <c r="B19" s="1" t="s">
        <v>43</v>
      </c>
      <c r="E19" s="30">
        <v>0.51592879516842438</v>
      </c>
      <c r="F19" s="31">
        <v>0.56199013275972831</v>
      </c>
      <c r="G19" s="32" t="str">
        <f t="shared" si="0"/>
        <v>-461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25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2T22</v>
      </c>
      <c r="F30" s="9" t="str">
        <f>+'KF-B'!F36</f>
        <v>1T22</v>
      </c>
      <c r="G30" s="9" t="s">
        <v>0</v>
      </c>
    </row>
    <row r="31" spans="2:7" x14ac:dyDescent="0.25">
      <c r="B31" s="1" t="s">
        <v>1</v>
      </c>
      <c r="E31" s="30">
        <f t="shared" si="1"/>
        <v>4.3747254979464287E-2</v>
      </c>
      <c r="F31" s="31">
        <v>3.9761250303954422E-2</v>
      </c>
      <c r="G31" s="32" t="str">
        <f t="shared" ref="G31:G35" si="2">IF(ISERROR($E31-F31),"-",CONCATENATE((FIXED($E31-F31,4)*10000)," pbs"))</f>
        <v>40 pbs</v>
      </c>
    </row>
    <row r="32" spans="2:7" x14ac:dyDescent="0.25">
      <c r="B32" s="1" t="s">
        <v>4</v>
      </c>
      <c r="E32" s="30">
        <f t="shared" si="1"/>
        <v>4.6935105670330358E-2</v>
      </c>
      <c r="F32" s="31">
        <v>4.2621593765264407E-2</v>
      </c>
      <c r="G32" s="32" t="str">
        <f t="shared" si="2"/>
        <v>43 pbs</v>
      </c>
    </row>
    <row r="33" spans="2:7" x14ac:dyDescent="0.25">
      <c r="B33" s="1" t="s">
        <v>2</v>
      </c>
      <c r="E33" s="30">
        <f t="shared" si="1"/>
        <v>3.8876923125959867E-3</v>
      </c>
      <c r="F33" s="31">
        <v>3.5293208312352094E-3</v>
      </c>
      <c r="G33" s="32" t="str">
        <f t="shared" si="2"/>
        <v>4 pbs</v>
      </c>
    </row>
    <row r="34" spans="2:7" x14ac:dyDescent="0.25">
      <c r="B34" s="1" t="s">
        <v>3</v>
      </c>
      <c r="E34" s="30">
        <f t="shared" si="1"/>
        <v>8.423195246997757E-3</v>
      </c>
      <c r="F34" s="31">
        <v>7.5813333073114619E-3</v>
      </c>
      <c r="G34" s="32" t="str">
        <f t="shared" si="2"/>
        <v>8 pbs</v>
      </c>
    </row>
    <row r="35" spans="2:7" x14ac:dyDescent="0.25">
      <c r="B35" s="1" t="s">
        <v>43</v>
      </c>
      <c r="E35" s="30">
        <f t="shared" si="1"/>
        <v>0.51592879516842438</v>
      </c>
      <c r="F35" s="31">
        <v>0.52109490993039875</v>
      </c>
      <c r="G35" s="32" t="str">
        <f t="shared" si="2"/>
        <v>-52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27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2T22</v>
      </c>
      <c r="F14" s="9" t="str">
        <f>+'KF-B'!F14</f>
        <v>2T21</v>
      </c>
      <c r="G14" s="9" t="s">
        <v>0</v>
      </c>
    </row>
    <row r="15" spans="2:7" x14ac:dyDescent="0.25">
      <c r="B15" s="1" t="s">
        <v>28</v>
      </c>
      <c r="E15" s="30">
        <v>0.16979936586090513</v>
      </c>
      <c r="F15" s="31">
        <v>0.17418601861743421</v>
      </c>
      <c r="G15" s="32" t="str">
        <f>IF(ISERROR($E15-F15),"-",CONCATENATE((FIXED($E15-F15,4)*10000)," pbs"))</f>
        <v>-44 pbs</v>
      </c>
    </row>
    <row r="16" spans="2:7" x14ac:dyDescent="0.25">
      <c r="B16" s="1" t="s">
        <v>29</v>
      </c>
      <c r="E16" s="30">
        <v>0.16979936586090513</v>
      </c>
      <c r="F16" s="31">
        <v>0.17418601861743421</v>
      </c>
      <c r="G16" s="32" t="str">
        <f t="shared" ref="G16:G23" si="0">IF(ISERROR($E16-F16),"-",CONCATENATE((FIXED($E16-F16,4)*10000)," pbs"))</f>
        <v>-44 pbs</v>
      </c>
    </row>
    <row r="17" spans="2:9" x14ac:dyDescent="0.25">
      <c r="B17" s="1" t="s">
        <v>44</v>
      </c>
      <c r="E17" s="30">
        <v>0.16979936586090513</v>
      </c>
      <c r="F17" s="31">
        <v>0.17418601861743421</v>
      </c>
      <c r="G17" s="32" t="str">
        <f t="shared" si="0"/>
        <v>-44 pbs</v>
      </c>
    </row>
    <row r="18" spans="2:9" x14ac:dyDescent="0.25">
      <c r="B18" s="1" t="s">
        <v>31</v>
      </c>
      <c r="E18" s="30">
        <v>7.5035038519473476E-2</v>
      </c>
      <c r="F18" s="31">
        <v>8.6821904684493453E-2</v>
      </c>
      <c r="G18" s="32" t="str">
        <f t="shared" si="0"/>
        <v>-118 pbs</v>
      </c>
    </row>
    <row r="19" spans="2:9" s="21" customFormat="1" x14ac:dyDescent="0.25">
      <c r="B19" s="21" t="s">
        <v>9</v>
      </c>
      <c r="E19" s="57">
        <v>0.16639510157565629</v>
      </c>
      <c r="F19" s="58">
        <v>0.16977008634416679</v>
      </c>
      <c r="G19" s="32" t="str">
        <f t="shared" si="0"/>
        <v>-34 pbs</v>
      </c>
    </row>
    <row r="20" spans="2:9" s="21" customFormat="1" x14ac:dyDescent="0.25">
      <c r="B20" s="21" t="s">
        <v>45</v>
      </c>
      <c r="E20" s="57">
        <v>7.3691195898419257E-2</v>
      </c>
      <c r="F20" s="58">
        <v>8.4741562270706602E-2</v>
      </c>
      <c r="G20" s="32" t="str">
        <f t="shared" si="0"/>
        <v>-111 pbs</v>
      </c>
    </row>
    <row r="21" spans="2:9" x14ac:dyDescent="0.25">
      <c r="B21" s="1" t="s">
        <v>5</v>
      </c>
      <c r="E21" s="30">
        <v>1.8564400082266415</v>
      </c>
      <c r="F21" s="31">
        <v>1.9449119955644221</v>
      </c>
      <c r="G21" s="32" t="str">
        <f t="shared" si="0"/>
        <v>-885 pbs</v>
      </c>
    </row>
    <row r="22" spans="2:9" x14ac:dyDescent="0.25">
      <c r="B22" s="1" t="s">
        <v>6</v>
      </c>
      <c r="E22" s="30">
        <v>1.3686772434622789</v>
      </c>
      <c r="F22" s="31">
        <v>1.3689249768724043</v>
      </c>
      <c r="G22" s="32" t="str">
        <f t="shared" si="0"/>
        <v>-2 pbs</v>
      </c>
    </row>
    <row r="23" spans="2:9" x14ac:dyDescent="0.25">
      <c r="B23" s="1" t="s">
        <v>10</v>
      </c>
      <c r="E23" s="30">
        <v>0.9985119869758643</v>
      </c>
      <c r="F23" s="31">
        <v>1.0020597695019586</v>
      </c>
      <c r="G23" s="32" t="str">
        <f t="shared" si="0"/>
        <v>-35 pbs</v>
      </c>
      <c r="I23" s="78"/>
    </row>
    <row r="29" spans="2:9" ht="17.25" x14ac:dyDescent="0.3">
      <c r="B29" s="6" t="s">
        <v>25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2T22</v>
      </c>
      <c r="F31" s="9" t="str">
        <f>+'KF-B'!F36</f>
        <v>1T22</v>
      </c>
      <c r="G31" s="9" t="s">
        <v>0</v>
      </c>
    </row>
    <row r="32" spans="2:9" x14ac:dyDescent="0.25">
      <c r="B32" s="1" t="s">
        <v>28</v>
      </c>
      <c r="E32" s="30">
        <f t="shared" ref="E32:E40" si="1">+E15</f>
        <v>0.16979936586090513</v>
      </c>
      <c r="F32" s="31">
        <v>0.17516552221981824</v>
      </c>
      <c r="G32" s="32" t="str">
        <f>IF(ISERROR($E32-F32),"-",CONCATENATE((FIXED($E32-F32,4)*10000)," pbs"))</f>
        <v>-54 pbs</v>
      </c>
    </row>
    <row r="33" spans="2:10" x14ac:dyDescent="0.25">
      <c r="B33" s="1" t="s">
        <v>29</v>
      </c>
      <c r="E33" s="30">
        <f t="shared" si="1"/>
        <v>0.16979936586090513</v>
      </c>
      <c r="F33" s="31">
        <v>0.17516552221981824</v>
      </c>
      <c r="G33" s="32" t="str">
        <f t="shared" ref="G33:G40" si="2">IF(ISERROR($E33-F33),"-",CONCATENATE((FIXED($E33-F33,4)*10000)," pbs"))</f>
        <v>-54 pbs</v>
      </c>
    </row>
    <row r="34" spans="2:10" x14ac:dyDescent="0.25">
      <c r="B34" s="1" t="s">
        <v>30</v>
      </c>
      <c r="E34" s="30">
        <f t="shared" si="1"/>
        <v>0.16979936586090513</v>
      </c>
      <c r="F34" s="31">
        <v>0.17516552221981824</v>
      </c>
      <c r="G34" s="32" t="str">
        <f t="shared" si="2"/>
        <v>-54 pbs</v>
      </c>
    </row>
    <row r="35" spans="2:10" s="21" customFormat="1" x14ac:dyDescent="0.25">
      <c r="B35" s="1" t="s">
        <v>31</v>
      </c>
      <c r="C35" s="1"/>
      <c r="D35" s="1"/>
      <c r="E35" s="30">
        <f t="shared" si="1"/>
        <v>7.5035038519473476E-2</v>
      </c>
      <c r="F35" s="31">
        <v>8.3495855662283694E-2</v>
      </c>
      <c r="G35" s="32" t="str">
        <f t="shared" si="2"/>
        <v>-85 pbs</v>
      </c>
    </row>
    <row r="36" spans="2:10" s="21" customFormat="1" x14ac:dyDescent="0.25">
      <c r="B36" s="21" t="s">
        <v>9</v>
      </c>
      <c r="E36" s="57">
        <f t="shared" si="1"/>
        <v>0.16639510157565629</v>
      </c>
      <c r="F36" s="58">
        <v>0.17172057476812472</v>
      </c>
      <c r="G36" s="32" t="str">
        <f t="shared" si="2"/>
        <v>-53 pbs</v>
      </c>
    </row>
    <row r="37" spans="2:10" x14ac:dyDescent="0.25">
      <c r="B37" s="21" t="s">
        <v>45</v>
      </c>
      <c r="C37" s="21"/>
      <c r="D37" s="21"/>
      <c r="E37" s="57">
        <f t="shared" si="1"/>
        <v>7.3691195898419257E-2</v>
      </c>
      <c r="F37" s="58">
        <v>8.1996599681808571E-2</v>
      </c>
      <c r="G37" s="32" t="str">
        <f t="shared" si="2"/>
        <v>-83 pbs</v>
      </c>
    </row>
    <row r="38" spans="2:10" x14ac:dyDescent="0.25">
      <c r="B38" s="1" t="s">
        <v>5</v>
      </c>
      <c r="E38" s="30">
        <f t="shared" si="1"/>
        <v>1.8564400082266415</v>
      </c>
      <c r="F38" s="31">
        <v>2.2134930715550363</v>
      </c>
      <c r="G38" s="32" t="str">
        <f t="shared" si="2"/>
        <v>-3571 pbs</v>
      </c>
      <c r="J38" s="78"/>
    </row>
    <row r="39" spans="2:10" x14ac:dyDescent="0.25">
      <c r="B39" s="1" t="s">
        <v>6</v>
      </c>
      <c r="E39" s="30">
        <f t="shared" si="1"/>
        <v>1.3686772434622789</v>
      </c>
      <c r="F39" s="31">
        <v>1.3860597283101987</v>
      </c>
      <c r="G39" s="32" t="str">
        <f t="shared" si="2"/>
        <v>-174 pbs</v>
      </c>
    </row>
    <row r="40" spans="2:10" x14ac:dyDescent="0.25">
      <c r="B40" s="1" t="s">
        <v>10</v>
      </c>
      <c r="E40" s="30">
        <f t="shared" si="1"/>
        <v>0.9985119869758643</v>
      </c>
      <c r="F40" s="31">
        <v>1.0065242469543438</v>
      </c>
      <c r="G40" s="32" t="str">
        <f t="shared" si="2"/>
        <v>-80 pbs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77</v>
      </c>
    </row>
    <row r="12" spans="2:9" ht="17.25" x14ac:dyDescent="0.3">
      <c r="B12" s="6" t="s">
        <v>12</v>
      </c>
      <c r="F12" s="4"/>
    </row>
    <row r="13" spans="2:9" x14ac:dyDescent="0.25">
      <c r="B13" s="74" t="s">
        <v>48</v>
      </c>
      <c r="F13" s="4"/>
    </row>
    <row r="14" spans="2:9" x14ac:dyDescent="0.25">
      <c r="B14" s="7"/>
      <c r="C14" s="7"/>
      <c r="D14" s="7"/>
      <c r="E14" s="8" t="str">
        <f>+'KF-B'!E14</f>
        <v>2T22</v>
      </c>
      <c r="F14" s="9" t="str">
        <f>+'KF-B'!F14</f>
        <v>2T21</v>
      </c>
      <c r="G14" s="9" t="s">
        <v>0</v>
      </c>
    </row>
    <row r="15" spans="2:9" x14ac:dyDescent="0.25">
      <c r="B15" s="1" t="s">
        <v>32</v>
      </c>
      <c r="E15" s="33">
        <v>4989</v>
      </c>
      <c r="F15" s="34">
        <v>5210</v>
      </c>
      <c r="G15" s="35">
        <f t="shared" ref="G15:G20" si="0">IF(ISERROR($E15/F15),"-",$E15/F15-1)</f>
        <v>-4.2418426103646878E-2</v>
      </c>
      <c r="H15" s="12"/>
      <c r="I15" s="12"/>
    </row>
    <row r="16" spans="2:9" x14ac:dyDescent="0.25">
      <c r="B16" s="1" t="s">
        <v>33</v>
      </c>
      <c r="E16" s="33">
        <v>737</v>
      </c>
      <c r="F16" s="34">
        <v>799</v>
      </c>
      <c r="G16" s="35">
        <f t="shared" si="0"/>
        <v>-7.7596996245306582E-2</v>
      </c>
      <c r="H16" s="12"/>
      <c r="I16" s="12"/>
    </row>
    <row r="17" spans="2:9" x14ac:dyDescent="0.25">
      <c r="B17" s="1" t="s">
        <v>34</v>
      </c>
      <c r="E17" s="33">
        <v>2372879</v>
      </c>
      <c r="F17" s="34">
        <v>2416283</v>
      </c>
      <c r="G17" s="35">
        <f t="shared" si="0"/>
        <v>-1.7963127663440104E-2</v>
      </c>
      <c r="H17" s="12"/>
      <c r="I17" s="12"/>
    </row>
    <row r="18" spans="2:9" x14ac:dyDescent="0.25">
      <c r="B18" s="1" t="s">
        <v>35</v>
      </c>
      <c r="E18" s="33">
        <v>2236371</v>
      </c>
      <c r="F18" s="34">
        <v>2277507</v>
      </c>
      <c r="G18" s="35">
        <f t="shared" si="0"/>
        <v>-1.8061854475090566E-2</v>
      </c>
      <c r="H18" s="12"/>
      <c r="I18" s="12"/>
    </row>
    <row r="19" spans="2:9" x14ac:dyDescent="0.25">
      <c r="B19" s="1" t="s">
        <v>36</v>
      </c>
      <c r="E19" s="33">
        <v>136508</v>
      </c>
      <c r="F19" s="34">
        <v>138776</v>
      </c>
      <c r="G19" s="35">
        <f t="shared" si="0"/>
        <v>-1.634288349570534E-2</v>
      </c>
      <c r="H19" s="12"/>
      <c r="I19" s="12"/>
    </row>
    <row r="20" spans="2:9" x14ac:dyDescent="0.25">
      <c r="B20" s="1" t="s">
        <v>37</v>
      </c>
      <c r="E20" s="33">
        <v>1544</v>
      </c>
      <c r="F20" s="34">
        <v>1659</v>
      </c>
      <c r="G20" s="35">
        <f t="shared" si="0"/>
        <v>-6.9318866787221212E-2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25</v>
      </c>
      <c r="F28" s="4"/>
      <c r="H28" s="12"/>
      <c r="I28" s="12"/>
    </row>
    <row r="29" spans="2:9" x14ac:dyDescent="0.25">
      <c r="B29" s="74" t="s">
        <v>48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2T22</v>
      </c>
      <c r="F30" s="9" t="str">
        <f>+'KF-B'!F36</f>
        <v>1T22</v>
      </c>
      <c r="G30" s="9" t="s">
        <v>0</v>
      </c>
      <c r="H30" s="12"/>
      <c r="I30" s="12"/>
    </row>
    <row r="31" spans="2:9" x14ac:dyDescent="0.25">
      <c r="B31" s="1" t="s">
        <v>32</v>
      </c>
      <c r="E31" s="33">
        <f t="shared" ref="E31:E36" si="1">+E15</f>
        <v>4989</v>
      </c>
      <c r="F31" s="34">
        <v>5065</v>
      </c>
      <c r="G31" s="35">
        <f t="shared" ref="G31:G36" si="2">IF(ISERROR($E31/F31),"-",$E31/F31-1)</f>
        <v>-1.5004935834155964E-2</v>
      </c>
      <c r="H31" s="12"/>
      <c r="I31" s="12"/>
    </row>
    <row r="32" spans="2:9" x14ac:dyDescent="0.25">
      <c r="B32" s="1" t="s">
        <v>33</v>
      </c>
      <c r="E32" s="33">
        <f t="shared" si="1"/>
        <v>737</v>
      </c>
      <c r="F32" s="34">
        <v>742</v>
      </c>
      <c r="G32" s="35">
        <f t="shared" si="2"/>
        <v>-6.7385444743934819E-3</v>
      </c>
      <c r="H32" s="12"/>
      <c r="I32" s="12"/>
    </row>
    <row r="33" spans="2:9" x14ac:dyDescent="0.25">
      <c r="B33" s="1" t="s">
        <v>34</v>
      </c>
      <c r="E33" s="33">
        <f t="shared" si="1"/>
        <v>2372879</v>
      </c>
      <c r="F33" s="34">
        <v>2382251</v>
      </c>
      <c r="G33" s="35">
        <f t="shared" si="2"/>
        <v>-3.9340942663053102E-3</v>
      </c>
      <c r="H33" s="12"/>
      <c r="I33" s="12"/>
    </row>
    <row r="34" spans="2:9" x14ac:dyDescent="0.25">
      <c r="B34" s="1" t="s">
        <v>35</v>
      </c>
      <c r="E34" s="33">
        <f t="shared" si="1"/>
        <v>2236371</v>
      </c>
      <c r="F34" s="34">
        <v>2245314</v>
      </c>
      <c r="G34" s="35">
        <f t="shared" si="2"/>
        <v>-3.9829618485431872E-3</v>
      </c>
      <c r="H34" s="12"/>
      <c r="I34" s="12"/>
    </row>
    <row r="35" spans="2:9" x14ac:dyDescent="0.25">
      <c r="B35" s="1" t="s">
        <v>36</v>
      </c>
      <c r="E35" s="33">
        <f t="shared" si="1"/>
        <v>136508</v>
      </c>
      <c r="F35" s="34">
        <v>136937</v>
      </c>
      <c r="G35" s="35">
        <f t="shared" si="2"/>
        <v>-3.1328275046189624E-3</v>
      </c>
      <c r="H35" s="12"/>
      <c r="I35" s="12"/>
    </row>
    <row r="36" spans="2:9" x14ac:dyDescent="0.25">
      <c r="B36" s="1" t="s">
        <v>37</v>
      </c>
      <c r="E36" s="33">
        <f t="shared" si="1"/>
        <v>1544</v>
      </c>
      <c r="F36" s="34">
        <v>1570</v>
      </c>
      <c r="G36" s="35">
        <f t="shared" si="2"/>
        <v>-1.6560509554140124E-2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46</v>
      </c>
    </row>
    <row r="10" spans="2:10" x14ac:dyDescent="0.25">
      <c r="B10" s="74" t="s">
        <v>47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2T22</v>
      </c>
      <c r="I14" s="9" t="str">
        <f>+'KF-B'!F14</f>
        <v>2T21</v>
      </c>
      <c r="J14" s="9" t="s">
        <v>0</v>
      </c>
    </row>
    <row r="15" spans="2:10" x14ac:dyDescent="0.25">
      <c r="B15" s="5" t="s">
        <v>78</v>
      </c>
      <c r="C15" s="5"/>
      <c r="D15" s="5"/>
      <c r="E15" s="5"/>
      <c r="F15" s="5"/>
      <c r="G15" s="5"/>
      <c r="H15" s="17">
        <v>279.56400000000002</v>
      </c>
      <c r="I15" s="37">
        <v>275.839</v>
      </c>
      <c r="J15" s="38">
        <f>IF(ISERROR($H15/I15),"-",ABS($H15)/ABS(I15)-1)</f>
        <v>1.3504254293265294E-2</v>
      </c>
    </row>
    <row r="16" spans="2:10" x14ac:dyDescent="0.25">
      <c r="B16" s="1" t="s">
        <v>79</v>
      </c>
      <c r="H16" s="20">
        <v>35.613999999999997</v>
      </c>
      <c r="I16" s="25">
        <v>33.479999999999997</v>
      </c>
      <c r="J16" s="35">
        <f t="shared" ref="J16:J40" si="0">IF(ISERROR($H16/I16),"-",ABS($H16)/ABS(I16)-1)</f>
        <v>6.3739545997610447E-2</v>
      </c>
    </row>
    <row r="17" spans="2:11" x14ac:dyDescent="0.25">
      <c r="B17" s="1" t="s">
        <v>80</v>
      </c>
      <c r="H17" s="20">
        <v>11.727</v>
      </c>
      <c r="I17" s="25">
        <v>1.647</v>
      </c>
      <c r="J17" s="35">
        <f t="shared" si="0"/>
        <v>6.1202185792349724</v>
      </c>
    </row>
    <row r="18" spans="2:11" x14ac:dyDescent="0.25">
      <c r="B18" s="5" t="s">
        <v>81</v>
      </c>
      <c r="C18" s="5"/>
      <c r="D18" s="5"/>
      <c r="E18" s="5"/>
      <c r="F18" s="5"/>
      <c r="G18" s="5"/>
      <c r="H18" s="17">
        <v>238.66200000000001</v>
      </c>
      <c r="I18" s="37">
        <v>220.84100000000001</v>
      </c>
      <c r="J18" s="38">
        <f t="shared" si="0"/>
        <v>8.0696066400713695E-2</v>
      </c>
    </row>
    <row r="19" spans="2:11" x14ac:dyDescent="0.25">
      <c r="B19" s="1" t="s">
        <v>82</v>
      </c>
      <c r="H19" s="20">
        <v>9.93</v>
      </c>
      <c r="I19" s="25">
        <v>-1.359</v>
      </c>
      <c r="J19" s="35">
        <f t="shared" si="0"/>
        <v>6.3068432671081673</v>
      </c>
    </row>
    <row r="20" spans="2:11" x14ac:dyDescent="0.25">
      <c r="B20" s="1" t="s">
        <v>83</v>
      </c>
      <c r="H20" s="20">
        <v>1.214</v>
      </c>
      <c r="I20" s="25">
        <v>0.77800000000000002</v>
      </c>
      <c r="J20" s="35">
        <f t="shared" si="0"/>
        <v>0.56041131105398456</v>
      </c>
    </row>
    <row r="21" spans="2:11" x14ac:dyDescent="0.25">
      <c r="B21" s="1" t="s">
        <v>98</v>
      </c>
      <c r="H21" s="20">
        <v>45.926000000000002</v>
      </c>
      <c r="I21" s="25">
        <v>43.094000000000001</v>
      </c>
      <c r="J21" s="35">
        <f t="shared" si="0"/>
        <v>6.5716805123683164E-2</v>
      </c>
    </row>
    <row r="22" spans="2:11" ht="17.25" x14ac:dyDescent="0.3">
      <c r="B22" s="6" t="s">
        <v>84</v>
      </c>
      <c r="C22" s="6"/>
      <c r="D22" s="6"/>
      <c r="E22" s="6"/>
      <c r="F22" s="6"/>
      <c r="G22" s="6"/>
      <c r="H22" s="18">
        <v>622.63700000000006</v>
      </c>
      <c r="I22" s="27">
        <v>574.32000000000005</v>
      </c>
      <c r="J22" s="39">
        <f t="shared" si="0"/>
        <v>8.4129056971723015E-2</v>
      </c>
      <c r="K22" s="12"/>
    </row>
    <row r="23" spans="2:11" x14ac:dyDescent="0.25">
      <c r="B23" s="19" t="s">
        <v>85</v>
      </c>
      <c r="C23" s="19"/>
      <c r="D23" s="19"/>
      <c r="E23" s="19"/>
      <c r="F23" s="19"/>
      <c r="G23" s="19"/>
      <c r="H23" s="20">
        <v>282.27199999999999</v>
      </c>
      <c r="I23" s="25">
        <v>276.85899999999998</v>
      </c>
      <c r="J23" s="35">
        <f t="shared" si="0"/>
        <v>1.9551468437002173E-2</v>
      </c>
    </row>
    <row r="24" spans="2:11" s="21" customFormat="1" x14ac:dyDescent="0.25">
      <c r="B24" s="21" t="s">
        <v>86</v>
      </c>
      <c r="H24" s="22">
        <v>206.03399999999999</v>
      </c>
      <c r="I24" s="23">
        <v>204.01499999999999</v>
      </c>
      <c r="J24" s="35">
        <f t="shared" si="0"/>
        <v>9.896331152121185E-3</v>
      </c>
    </row>
    <row r="25" spans="2:11" s="21" customFormat="1" x14ac:dyDescent="0.25">
      <c r="B25" s="21" t="s">
        <v>87</v>
      </c>
      <c r="H25" s="22">
        <v>76.238</v>
      </c>
      <c r="I25" s="23">
        <v>72.843999999999994</v>
      </c>
      <c r="J25" s="35">
        <f t="shared" si="0"/>
        <v>4.6592718686508272E-2</v>
      </c>
    </row>
    <row r="26" spans="2:11" x14ac:dyDescent="0.25">
      <c r="B26" s="1" t="s">
        <v>88</v>
      </c>
      <c r="H26" s="20">
        <v>19.742999999999999</v>
      </c>
      <c r="I26" s="25">
        <v>18.509</v>
      </c>
      <c r="J26" s="35">
        <f t="shared" si="0"/>
        <v>6.6670268518018272E-2</v>
      </c>
    </row>
    <row r="27" spans="2:11" ht="17.25" x14ac:dyDescent="0.3">
      <c r="B27" s="6" t="s">
        <v>89</v>
      </c>
      <c r="C27" s="6"/>
      <c r="D27" s="6"/>
      <c r="E27" s="6"/>
      <c r="F27" s="6"/>
      <c r="G27" s="6"/>
      <c r="H27" s="18">
        <v>320.62200000000007</v>
      </c>
      <c r="I27" s="27">
        <v>278.95200000000006</v>
      </c>
      <c r="J27" s="39">
        <f t="shared" si="0"/>
        <v>0.14938053858728395</v>
      </c>
    </row>
    <row r="28" spans="2:11" x14ac:dyDescent="0.25">
      <c r="B28" s="1" t="s">
        <v>90</v>
      </c>
      <c r="H28" s="20">
        <v>15.712999999999999</v>
      </c>
      <c r="I28" s="25">
        <v>11.177</v>
      </c>
      <c r="J28" s="35">
        <f t="shared" si="0"/>
        <v>0.40583340789120514</v>
      </c>
    </row>
    <row r="29" spans="2:11" x14ac:dyDescent="0.25">
      <c r="B29" s="1" t="s">
        <v>91</v>
      </c>
      <c r="H29" s="20">
        <v>36.443000000000005</v>
      </c>
      <c r="I29" s="25">
        <v>73.781999999999996</v>
      </c>
      <c r="J29" s="35">
        <f t="shared" si="0"/>
        <v>-0.5060719416659889</v>
      </c>
    </row>
    <row r="30" spans="2:11" s="21" customFormat="1" x14ac:dyDescent="0.25">
      <c r="B30" s="21" t="s">
        <v>135</v>
      </c>
      <c r="H30" s="22">
        <v>36.243000000000002</v>
      </c>
      <c r="I30" s="23">
        <v>73.251999999999995</v>
      </c>
      <c r="J30" s="35">
        <f t="shared" si="0"/>
        <v>-0.50522852618358538</v>
      </c>
    </row>
    <row r="31" spans="2:11" s="21" customFormat="1" x14ac:dyDescent="0.25">
      <c r="B31" s="21" t="s">
        <v>99</v>
      </c>
      <c r="H31" s="22">
        <v>0.2</v>
      </c>
      <c r="I31" s="23">
        <v>0.53</v>
      </c>
      <c r="J31" s="35">
        <f t="shared" si="0"/>
        <v>-0.62264150943396224</v>
      </c>
    </row>
    <row r="32" spans="2:11" x14ac:dyDescent="0.25">
      <c r="B32" s="1" t="s">
        <v>92</v>
      </c>
      <c r="H32" s="20">
        <v>-1.1439999999999999</v>
      </c>
      <c r="I32" s="25">
        <v>0.53200000000000003</v>
      </c>
      <c r="J32" s="35">
        <f t="shared" si="0"/>
        <v>1.1503759398496238</v>
      </c>
    </row>
    <row r="33" spans="2:10" x14ac:dyDescent="0.25">
      <c r="B33" s="1" t="s">
        <v>93</v>
      </c>
      <c r="H33" s="20">
        <v>9.9290000000000003</v>
      </c>
      <c r="I33" s="25">
        <v>10.39</v>
      </c>
      <c r="J33" s="35">
        <f t="shared" si="0"/>
        <v>-4.4369586140519779E-2</v>
      </c>
    </row>
    <row r="34" spans="2:10" x14ac:dyDescent="0.25">
      <c r="B34" s="1" t="s">
        <v>100</v>
      </c>
      <c r="H34" s="20">
        <v>7.1310000000000002</v>
      </c>
      <c r="I34" s="25">
        <v>2.7519999999999998</v>
      </c>
      <c r="J34" s="35">
        <f t="shared" si="0"/>
        <v>1.5912063953488373</v>
      </c>
    </row>
    <row r="35" spans="2:10" x14ac:dyDescent="0.25">
      <c r="B35" s="1" t="s">
        <v>101</v>
      </c>
      <c r="H35" s="20">
        <v>-44.646000000000001</v>
      </c>
      <c r="I35" s="25">
        <v>-19.605</v>
      </c>
      <c r="J35" s="35">
        <f t="shared" si="0"/>
        <v>1.2772762050497324</v>
      </c>
    </row>
    <row r="36" spans="2:10" ht="17.25" x14ac:dyDescent="0.3">
      <c r="B36" s="6" t="s">
        <v>94</v>
      </c>
      <c r="C36" s="6"/>
      <c r="D36" s="6"/>
      <c r="E36" s="6"/>
      <c r="F36" s="6"/>
      <c r="G36" s="6"/>
      <c r="H36" s="18">
        <v>222.16600000000011</v>
      </c>
      <c r="I36" s="27">
        <v>166.21800000000005</v>
      </c>
      <c r="J36" s="39">
        <f t="shared" si="0"/>
        <v>0.33659411134774841</v>
      </c>
    </row>
    <row r="37" spans="2:10" x14ac:dyDescent="0.25">
      <c r="B37" s="1" t="s">
        <v>102</v>
      </c>
      <c r="H37" s="20">
        <v>58.548000000000002</v>
      </c>
      <c r="I37" s="25">
        <v>39.536000000000001</v>
      </c>
      <c r="J37" s="35">
        <f t="shared" si="0"/>
        <v>0.48087818696883855</v>
      </c>
    </row>
    <row r="38" spans="2:10" x14ac:dyDescent="0.25">
      <c r="B38" s="5" t="s">
        <v>95</v>
      </c>
      <c r="C38" s="5"/>
      <c r="D38" s="5"/>
      <c r="E38" s="5"/>
      <c r="F38" s="5"/>
      <c r="G38" s="5"/>
      <c r="H38" s="17">
        <v>163.61800000000011</v>
      </c>
      <c r="I38" s="37">
        <v>126.68200000000004</v>
      </c>
      <c r="J38" s="38">
        <f t="shared" si="0"/>
        <v>0.29156470532514533</v>
      </c>
    </row>
    <row r="39" spans="2:10" x14ac:dyDescent="0.25">
      <c r="B39" s="1" t="s">
        <v>96</v>
      </c>
      <c r="H39" s="10">
        <v>0.45100000000000001</v>
      </c>
      <c r="I39" s="11">
        <v>1.214</v>
      </c>
      <c r="J39" s="35">
        <f t="shared" si="0"/>
        <v>-0.62850082372322902</v>
      </c>
    </row>
    <row r="40" spans="2:10" s="24" customFormat="1" ht="17.25" x14ac:dyDescent="0.3">
      <c r="B40" s="6" t="s">
        <v>97</v>
      </c>
      <c r="C40" s="6"/>
      <c r="D40" s="6"/>
      <c r="E40" s="6"/>
      <c r="F40" s="6"/>
      <c r="G40" s="6"/>
      <c r="H40" s="18">
        <v>163.16700000000012</v>
      </c>
      <c r="I40" s="27">
        <v>125.46800000000005</v>
      </c>
      <c r="J40" s="39">
        <f t="shared" si="0"/>
        <v>0.30046705135970964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49</v>
      </c>
    </row>
    <row r="10" spans="2:11" x14ac:dyDescent="0.25">
      <c r="B10" s="74" t="s">
        <v>47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2T22</v>
      </c>
      <c r="G14" s="9" t="str">
        <f>+'KF-B'!F14</f>
        <v>2T21</v>
      </c>
      <c r="H14" s="9" t="s">
        <v>0</v>
      </c>
      <c r="I14" s="9" t="str">
        <f>+'KF-B'!F36</f>
        <v>1T22</v>
      </c>
      <c r="J14" s="9" t="s">
        <v>0</v>
      </c>
    </row>
    <row r="15" spans="2:11" s="19" customFormat="1" x14ac:dyDescent="0.25">
      <c r="B15" s="19" t="s">
        <v>18</v>
      </c>
      <c r="F15" s="20">
        <v>5519.6210000000001</v>
      </c>
      <c r="G15" s="25">
        <v>4773.1610000000001</v>
      </c>
      <c r="H15" s="35">
        <f>IF(ISERROR($F15/G15),"-",ABS($F15)/ABS(G15)-1)</f>
        <v>0.15638693100861256</v>
      </c>
      <c r="I15" s="25">
        <v>5461.6809999999996</v>
      </c>
      <c r="J15" s="35">
        <f>IF(ISERROR($F15/I15),"-",ABS($F15)/ABS(I15)-1)</f>
        <v>1.0608455528618554E-2</v>
      </c>
      <c r="K15" s="25"/>
    </row>
    <row r="16" spans="2:11" s="19" customFormat="1" x14ac:dyDescent="0.25">
      <c r="B16" s="19" t="s">
        <v>131</v>
      </c>
      <c r="F16" s="20">
        <v>92.832000000000008</v>
      </c>
      <c r="G16" s="25">
        <v>62.284999999999997</v>
      </c>
      <c r="H16" s="35">
        <f t="shared" ref="H16:H57" si="0">IF(ISERROR($F16/G16),"-",ABS($F16)/ABS(G16)-1)</f>
        <v>0.49043911054025879</v>
      </c>
      <c r="I16" s="25">
        <v>55.250999999999998</v>
      </c>
      <c r="J16" s="35">
        <f t="shared" ref="J16:J57" si="1">IF(ISERROR($F16/I16),"-",ABS($F16)/ABS(I16)-1)</f>
        <v>0.68018678394961207</v>
      </c>
      <c r="K16" s="25"/>
    </row>
    <row r="17" spans="2:11" s="21" customFormat="1" x14ac:dyDescent="0.25">
      <c r="B17" s="21" t="s">
        <v>15</v>
      </c>
      <c r="F17" s="22">
        <v>77.049000000000007</v>
      </c>
      <c r="G17" s="23">
        <v>62.284999999999997</v>
      </c>
      <c r="H17" s="41">
        <f t="shared" si="0"/>
        <v>0.23703941558962849</v>
      </c>
      <c r="I17" s="23">
        <v>55.250999999999998</v>
      </c>
      <c r="J17" s="41">
        <f t="shared" si="1"/>
        <v>0.39452679589509709</v>
      </c>
      <c r="K17" s="23"/>
    </row>
    <row r="18" spans="2:11" s="21" customFormat="1" x14ac:dyDescent="0.25">
      <c r="B18" s="21" t="s">
        <v>105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14</v>
      </c>
      <c r="F19" s="22">
        <v>15.782999999999999</v>
      </c>
      <c r="G19" s="23">
        <v>0</v>
      </c>
      <c r="H19" s="41" t="str">
        <f t="shared" si="0"/>
        <v>-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104</v>
      </c>
      <c r="F20" s="20">
        <v>50.624000000000002</v>
      </c>
      <c r="G20" s="25">
        <v>60.597999999999999</v>
      </c>
      <c r="H20" s="35">
        <f t="shared" si="0"/>
        <v>-0.16459289085448359</v>
      </c>
      <c r="I20" s="25">
        <v>54.812999999999995</v>
      </c>
      <c r="J20" s="35">
        <f t="shared" si="1"/>
        <v>-7.6423476182657324E-2</v>
      </c>
      <c r="K20" s="25"/>
    </row>
    <row r="21" spans="2:11" s="19" customFormat="1" x14ac:dyDescent="0.25">
      <c r="B21" s="21" t="s">
        <v>105</v>
      </c>
      <c r="C21" s="21"/>
      <c r="D21" s="21"/>
      <c r="E21" s="21"/>
      <c r="F21" s="22">
        <v>33.938000000000002</v>
      </c>
      <c r="G21" s="23">
        <v>37.194000000000003</v>
      </c>
      <c r="H21" s="41">
        <f t="shared" si="0"/>
        <v>-8.7541001236758564E-2</v>
      </c>
      <c r="I21" s="23">
        <v>35.229999999999997</v>
      </c>
      <c r="J21" s="41">
        <f t="shared" si="1"/>
        <v>-3.6673289809820986E-2</v>
      </c>
      <c r="K21" s="23"/>
    </row>
    <row r="22" spans="2:11" s="19" customFormat="1" x14ac:dyDescent="0.25">
      <c r="B22" s="21" t="s">
        <v>14</v>
      </c>
      <c r="C22" s="21"/>
      <c r="D22" s="21"/>
      <c r="E22" s="21"/>
      <c r="F22" s="22">
        <v>16.686</v>
      </c>
      <c r="G22" s="23">
        <v>23.404</v>
      </c>
      <c r="H22" s="41">
        <f t="shared" si="0"/>
        <v>-0.28704494958126814</v>
      </c>
      <c r="I22" s="23">
        <v>19.582999999999998</v>
      </c>
      <c r="J22" s="41">
        <f t="shared" si="1"/>
        <v>-0.14793443292651787</v>
      </c>
      <c r="K22" s="23"/>
    </row>
    <row r="23" spans="2:11" s="19" customFormat="1" x14ac:dyDescent="0.25">
      <c r="B23" s="19" t="s">
        <v>134</v>
      </c>
      <c r="F23" s="20">
        <v>5657.1010000000006</v>
      </c>
      <c r="G23" s="25">
        <v>6325.5929999999998</v>
      </c>
      <c r="H23" s="35">
        <f t="shared" si="0"/>
        <v>-0.1056805267110924</v>
      </c>
      <c r="I23" s="25">
        <v>5782.9970000000003</v>
      </c>
      <c r="J23" s="35">
        <f t="shared" si="1"/>
        <v>-2.1770026856316793E-2</v>
      </c>
      <c r="K23" s="25"/>
    </row>
    <row r="24" spans="2:11" s="21" customFormat="1" x14ac:dyDescent="0.25">
      <c r="B24" s="21" t="s">
        <v>105</v>
      </c>
      <c r="F24" s="22">
        <v>1375.145</v>
      </c>
      <c r="G24" s="23">
        <v>1825.4290000000001</v>
      </c>
      <c r="H24" s="35">
        <f t="shared" si="0"/>
        <v>-0.24667297385984344</v>
      </c>
      <c r="I24" s="23">
        <v>1384.8579999999999</v>
      </c>
      <c r="J24" s="35">
        <f t="shared" si="1"/>
        <v>-7.0137154856310113E-3</v>
      </c>
      <c r="K24" s="23"/>
    </row>
    <row r="25" spans="2:11" s="21" customFormat="1" x14ac:dyDescent="0.25">
      <c r="B25" s="21" t="s">
        <v>14</v>
      </c>
      <c r="F25" s="22">
        <v>4281.9560000000001</v>
      </c>
      <c r="G25" s="23">
        <v>4500.1639999999998</v>
      </c>
      <c r="H25" s="35">
        <f t="shared" si="0"/>
        <v>-4.8488899515662043E-2</v>
      </c>
      <c r="I25" s="23">
        <v>4398.1390000000001</v>
      </c>
      <c r="J25" s="35">
        <f t="shared" si="1"/>
        <v>-2.6416400209270274E-2</v>
      </c>
      <c r="K25" s="23"/>
    </row>
    <row r="26" spans="2:11" s="19" customFormat="1" x14ac:dyDescent="0.25">
      <c r="B26" s="19" t="s">
        <v>114</v>
      </c>
      <c r="F26" s="20">
        <v>48837.254000000001</v>
      </c>
      <c r="G26" s="25">
        <v>47746.745000000003</v>
      </c>
      <c r="H26" s="35">
        <f t="shared" si="0"/>
        <v>2.2839441725294618E-2</v>
      </c>
      <c r="I26" s="25">
        <v>47933.267999999996</v>
      </c>
      <c r="J26" s="35">
        <f t="shared" si="1"/>
        <v>1.8859260753929963E-2</v>
      </c>
      <c r="K26" s="25"/>
    </row>
    <row r="27" spans="2:11" s="19" customFormat="1" x14ac:dyDescent="0.25">
      <c r="B27" s="21" t="s">
        <v>115</v>
      </c>
      <c r="C27" s="21"/>
      <c r="D27" s="21"/>
      <c r="E27" s="21"/>
      <c r="F27" s="22">
        <v>0</v>
      </c>
      <c r="G27" s="23">
        <v>0</v>
      </c>
      <c r="H27" s="41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116</v>
      </c>
      <c r="C28" s="21"/>
      <c r="D28" s="21"/>
      <c r="E28" s="21"/>
      <c r="F28" s="22">
        <v>423.83100000000002</v>
      </c>
      <c r="G28" s="23">
        <v>448.89</v>
      </c>
      <c r="H28" s="41">
        <f t="shared" si="0"/>
        <v>-5.582436677136926E-2</v>
      </c>
      <c r="I28" s="23">
        <v>537.24</v>
      </c>
      <c r="J28" s="41">
        <f t="shared" si="1"/>
        <v>-0.21109559973196335</v>
      </c>
      <c r="K28" s="23"/>
    </row>
    <row r="29" spans="2:11" s="19" customFormat="1" x14ac:dyDescent="0.25">
      <c r="B29" s="21" t="s">
        <v>39</v>
      </c>
      <c r="C29" s="21"/>
      <c r="D29" s="21"/>
      <c r="E29" s="21"/>
      <c r="F29" s="22">
        <v>48413.423000000003</v>
      </c>
      <c r="G29" s="23">
        <v>47297.855000000003</v>
      </c>
      <c r="H29" s="41">
        <f t="shared" si="0"/>
        <v>2.3586016744311156E-2</v>
      </c>
      <c r="I29" s="23">
        <v>47396.027999999998</v>
      </c>
      <c r="J29" s="41">
        <f t="shared" si="1"/>
        <v>2.146582831793431E-2</v>
      </c>
      <c r="K29" s="25"/>
    </row>
    <row r="30" spans="2:11" s="19" customFormat="1" x14ac:dyDescent="0.25">
      <c r="B30" s="19" t="s">
        <v>117</v>
      </c>
      <c r="F30" s="20">
        <v>2761.4180000000001</v>
      </c>
      <c r="G30" s="25">
        <v>2130.6979999999999</v>
      </c>
      <c r="H30" s="35">
        <f t="shared" si="0"/>
        <v>0.29601567185964428</v>
      </c>
      <c r="I30" s="25">
        <v>2498.0650000000001</v>
      </c>
      <c r="J30" s="35">
        <f t="shared" si="1"/>
        <v>0.10542279724506765</v>
      </c>
      <c r="K30" s="25"/>
    </row>
    <row r="31" spans="2:11" s="19" customFormat="1" x14ac:dyDescent="0.25">
      <c r="B31" s="19" t="s">
        <v>106</v>
      </c>
      <c r="F31" s="20">
        <v>572.80100000000004</v>
      </c>
      <c r="G31" s="25">
        <v>613.86699999999996</v>
      </c>
      <c r="H31" s="35">
        <f t="shared" si="0"/>
        <v>-6.6897226923747222E-2</v>
      </c>
      <c r="I31" s="25">
        <v>514.64499999999998</v>
      </c>
      <c r="J31" s="35">
        <f t="shared" si="1"/>
        <v>0.11300216654198536</v>
      </c>
      <c r="K31" s="25"/>
    </row>
    <row r="32" spans="2:11" s="19" customFormat="1" x14ac:dyDescent="0.25">
      <c r="B32" s="19" t="s">
        <v>15</v>
      </c>
      <c r="F32" s="20">
        <v>45.85</v>
      </c>
      <c r="G32" s="25">
        <v>75.47</v>
      </c>
      <c r="H32" s="35">
        <f t="shared" si="0"/>
        <v>-0.3924738306611899</v>
      </c>
      <c r="I32" s="25">
        <v>43.56</v>
      </c>
      <c r="J32" s="35">
        <f t="shared" si="1"/>
        <v>5.2571166207529885E-2</v>
      </c>
      <c r="K32" s="25"/>
    </row>
    <row r="33" spans="2:11" s="19" customFormat="1" x14ac:dyDescent="0.25">
      <c r="B33" s="19" t="s">
        <v>17</v>
      </c>
      <c r="F33" s="20">
        <v>181.661</v>
      </c>
      <c r="G33" s="25">
        <v>173.81100000000001</v>
      </c>
      <c r="H33" s="35">
        <f t="shared" si="0"/>
        <v>4.5163999976986391E-2</v>
      </c>
      <c r="I33" s="25">
        <v>171.33699999999999</v>
      </c>
      <c r="J33" s="35">
        <f t="shared" si="1"/>
        <v>6.0255519823505743E-2</v>
      </c>
      <c r="K33" s="25"/>
    </row>
    <row r="34" spans="2:11" s="19" customFormat="1" x14ac:dyDescent="0.25">
      <c r="B34" s="19" t="s">
        <v>107</v>
      </c>
      <c r="F34" s="20">
        <v>28.292999999999999</v>
      </c>
      <c r="G34" s="25">
        <v>25.777000000000001</v>
      </c>
      <c r="H34" s="35">
        <f t="shared" si="0"/>
        <v>9.7606393296349347E-2</v>
      </c>
      <c r="I34" s="25">
        <v>28.111000000000001</v>
      </c>
      <c r="J34" s="35">
        <f t="shared" si="1"/>
        <v>6.4743338906476655E-3</v>
      </c>
      <c r="K34" s="25"/>
    </row>
    <row r="35" spans="2:11" s="19" customFormat="1" x14ac:dyDescent="0.25">
      <c r="B35" s="19" t="s">
        <v>118</v>
      </c>
      <c r="F35" s="20">
        <v>776.33</v>
      </c>
      <c r="G35" s="25">
        <v>808.18700000000001</v>
      </c>
      <c r="H35" s="35">
        <f t="shared" si="0"/>
        <v>-3.9417857500801179E-2</v>
      </c>
      <c r="I35" s="25">
        <v>794.09100000000001</v>
      </c>
      <c r="J35" s="35">
        <f t="shared" si="1"/>
        <v>-2.2366454222500942E-2</v>
      </c>
      <c r="K35" s="25"/>
    </row>
    <row r="36" spans="2:11" s="19" customFormat="1" x14ac:dyDescent="0.25">
      <c r="B36" s="19" t="s">
        <v>64</v>
      </c>
      <c r="F36" s="20">
        <v>403.65199999999999</v>
      </c>
      <c r="G36" s="25">
        <v>377.72699999999998</v>
      </c>
      <c r="H36" s="35">
        <f t="shared" si="0"/>
        <v>6.8634225247334646E-2</v>
      </c>
      <c r="I36" s="25">
        <v>403.77499999999998</v>
      </c>
      <c r="J36" s="35">
        <f t="shared" si="1"/>
        <v>-3.046251006129097E-4</v>
      </c>
      <c r="K36" s="25"/>
    </row>
    <row r="37" spans="2:11" s="19" customFormat="1" x14ac:dyDescent="0.25">
      <c r="B37" s="19" t="s">
        <v>108</v>
      </c>
      <c r="F37" s="20">
        <v>1697.316</v>
      </c>
      <c r="G37" s="25">
        <v>1768.43</v>
      </c>
      <c r="H37" s="35">
        <f t="shared" si="0"/>
        <v>-4.0213070350536895E-2</v>
      </c>
      <c r="I37" s="25">
        <v>1716.2950000000001</v>
      </c>
      <c r="J37" s="35">
        <f t="shared" si="1"/>
        <v>-1.1058122292496364E-2</v>
      </c>
      <c r="K37" s="25"/>
    </row>
    <row r="38" spans="2:11" s="6" customFormat="1" ht="17.25" x14ac:dyDescent="0.3">
      <c r="B38" s="19" t="s">
        <v>109</v>
      </c>
      <c r="C38" s="19"/>
      <c r="D38" s="19"/>
      <c r="E38" s="19"/>
      <c r="F38" s="20">
        <v>186.98</v>
      </c>
      <c r="G38" s="25">
        <v>201.05500000000001</v>
      </c>
      <c r="H38" s="35">
        <f t="shared" si="0"/>
        <v>-7.000571982790782E-2</v>
      </c>
      <c r="I38" s="25">
        <v>184.59700000000001</v>
      </c>
      <c r="J38" s="35">
        <f t="shared" si="1"/>
        <v>1.2909202208053028E-2</v>
      </c>
      <c r="K38" s="40"/>
    </row>
    <row r="39" spans="2:11" s="19" customFormat="1" ht="17.25" x14ac:dyDescent="0.3">
      <c r="B39" s="6" t="s">
        <v>119</v>
      </c>
      <c r="C39" s="6"/>
      <c r="D39" s="6"/>
      <c r="E39" s="6"/>
      <c r="F39" s="18">
        <v>66811.732999999993</v>
      </c>
      <c r="G39" s="40">
        <v>65143.403999999995</v>
      </c>
      <c r="H39" s="39">
        <f t="shared" si="0"/>
        <v>2.5610098606452913E-2</v>
      </c>
      <c r="I39" s="40">
        <v>65642.48599999999</v>
      </c>
      <c r="J39" s="39">
        <f t="shared" si="1"/>
        <v>1.7812350982563396E-2</v>
      </c>
      <c r="K39" s="25"/>
    </row>
    <row r="40" spans="2:11" s="19" customFormat="1" x14ac:dyDescent="0.25">
      <c r="B40" s="19" t="s">
        <v>120</v>
      </c>
      <c r="F40" s="20">
        <v>80.658000000000001</v>
      </c>
      <c r="G40" s="25">
        <v>66.286000000000001</v>
      </c>
      <c r="H40" s="35">
        <f t="shared" si="0"/>
        <v>0.21681803095676311</v>
      </c>
      <c r="I40" s="25">
        <v>56.21</v>
      </c>
      <c r="J40" s="35">
        <f t="shared" si="1"/>
        <v>0.43494040206368978</v>
      </c>
      <c r="K40" s="25"/>
    </row>
    <row r="41" spans="2:11" s="21" customFormat="1" x14ac:dyDescent="0.25">
      <c r="B41" s="19" t="s">
        <v>110</v>
      </c>
      <c r="C41" s="19"/>
      <c r="D41" s="19"/>
      <c r="E41" s="19"/>
      <c r="F41" s="20">
        <v>58653.218999999997</v>
      </c>
      <c r="G41" s="25">
        <v>56743.169000000002</v>
      </c>
      <c r="H41" s="35">
        <f t="shared" si="0"/>
        <v>3.3661320537102801E-2</v>
      </c>
      <c r="I41" s="25">
        <v>57248.609999999993</v>
      </c>
      <c r="J41" s="35">
        <f t="shared" si="1"/>
        <v>2.4535250724864843E-2</v>
      </c>
      <c r="K41" s="23"/>
    </row>
    <row r="42" spans="2:11" s="21" customFormat="1" x14ac:dyDescent="0.25">
      <c r="B42" s="21" t="s">
        <v>111</v>
      </c>
      <c r="F42" s="22">
        <v>6150.7160000000003</v>
      </c>
      <c r="G42" s="23">
        <v>6213.558</v>
      </c>
      <c r="H42" s="35">
        <f t="shared" si="0"/>
        <v>-1.0113690095111316E-2</v>
      </c>
      <c r="I42" s="23">
        <v>6165.7349999999997</v>
      </c>
      <c r="J42" s="35">
        <f t="shared" si="1"/>
        <v>-2.4358815291282143E-3</v>
      </c>
      <c r="K42" s="23"/>
    </row>
    <row r="43" spans="2:11" s="21" customFormat="1" x14ac:dyDescent="0.25">
      <c r="B43" s="21" t="s">
        <v>112</v>
      </c>
      <c r="F43" s="22">
        <v>360.83</v>
      </c>
      <c r="G43" s="23">
        <v>166.35499999999999</v>
      </c>
      <c r="H43" s="35">
        <f t="shared" si="0"/>
        <v>1.1690360975023295</v>
      </c>
      <c r="I43" s="23">
        <v>458.017</v>
      </c>
      <c r="J43" s="35">
        <f t="shared" si="1"/>
        <v>-0.21219081387808747</v>
      </c>
      <c r="K43" s="23"/>
    </row>
    <row r="44" spans="2:11" s="21" customFormat="1" x14ac:dyDescent="0.25">
      <c r="B44" s="21" t="s">
        <v>20</v>
      </c>
      <c r="F44" s="22">
        <v>49298.491999999998</v>
      </c>
      <c r="G44" s="23">
        <v>47990.459000000003</v>
      </c>
      <c r="H44" s="35">
        <f t="shared" si="0"/>
        <v>2.7256105218747662E-2</v>
      </c>
      <c r="I44" s="23">
        <v>47825.025999999998</v>
      </c>
      <c r="J44" s="35">
        <f t="shared" si="1"/>
        <v>3.080951801259868E-2</v>
      </c>
      <c r="K44" s="23"/>
    </row>
    <row r="45" spans="2:11" s="21" customFormat="1" x14ac:dyDescent="0.25">
      <c r="B45" s="21" t="s">
        <v>121</v>
      </c>
      <c r="F45" s="22">
        <v>2171.9769999999999</v>
      </c>
      <c r="G45" s="23">
        <v>1762.924</v>
      </c>
      <c r="H45" s="35">
        <f t="shared" si="0"/>
        <v>0.23203098942438816</v>
      </c>
      <c r="I45" s="23">
        <v>2195.0810000000001</v>
      </c>
      <c r="J45" s="35">
        <f t="shared" si="1"/>
        <v>-1.0525351911843006E-2</v>
      </c>
      <c r="K45" s="23"/>
    </row>
    <row r="46" spans="2:11" x14ac:dyDescent="0.25">
      <c r="B46" s="21" t="s">
        <v>113</v>
      </c>
      <c r="C46" s="21"/>
      <c r="D46" s="21"/>
      <c r="E46" s="21"/>
      <c r="F46" s="22">
        <v>671.20399999999995</v>
      </c>
      <c r="G46" s="23">
        <v>609.87300000000005</v>
      </c>
      <c r="H46" s="35">
        <f t="shared" si="0"/>
        <v>0.10056355995428534</v>
      </c>
      <c r="I46" s="23">
        <v>604.75099999999998</v>
      </c>
      <c r="J46" s="35">
        <f t="shared" si="1"/>
        <v>0.10988489477487429</v>
      </c>
      <c r="K46" s="11"/>
    </row>
    <row r="47" spans="2:11" x14ac:dyDescent="0.25">
      <c r="B47" s="1" t="s">
        <v>15</v>
      </c>
      <c r="F47" s="22">
        <v>403.08499999999998</v>
      </c>
      <c r="G47" s="11">
        <v>378.08699999999999</v>
      </c>
      <c r="H47" s="35">
        <f t="shared" si="0"/>
        <v>6.6117057714229821E-2</v>
      </c>
      <c r="I47" s="11">
        <v>487.74099999999999</v>
      </c>
      <c r="J47" s="35">
        <f t="shared" si="1"/>
        <v>-0.17356752866787906</v>
      </c>
      <c r="K47" s="11"/>
    </row>
    <row r="48" spans="2:11" x14ac:dyDescent="0.25">
      <c r="B48" s="19" t="s">
        <v>122</v>
      </c>
      <c r="F48" s="22">
        <v>598.22900000000004</v>
      </c>
      <c r="G48" s="11">
        <v>619.36900000000003</v>
      </c>
      <c r="H48" s="35">
        <f t="shared" si="0"/>
        <v>-3.413151126388303E-2</v>
      </c>
      <c r="I48" s="11">
        <v>607.08000000000004</v>
      </c>
      <c r="J48" s="35">
        <f t="shared" si="1"/>
        <v>-1.4579627067272893E-2</v>
      </c>
      <c r="K48" s="11"/>
    </row>
    <row r="49" spans="2:11" x14ac:dyDescent="0.25">
      <c r="B49" s="1" t="s">
        <v>103</v>
      </c>
      <c r="F49" s="22">
        <v>417.46699999999998</v>
      </c>
      <c r="G49" s="11">
        <v>430.32499999999999</v>
      </c>
      <c r="H49" s="35">
        <f t="shared" si="0"/>
        <v>-2.9879742055423208E-2</v>
      </c>
      <c r="I49" s="11">
        <v>452.13400000000001</v>
      </c>
      <c r="J49" s="35">
        <f t="shared" si="1"/>
        <v>-7.6674171816319969E-2</v>
      </c>
      <c r="K49" s="11"/>
    </row>
    <row r="50" spans="2:11" x14ac:dyDescent="0.25">
      <c r="B50" s="19" t="s">
        <v>123</v>
      </c>
      <c r="F50" s="22">
        <v>309.09899999999999</v>
      </c>
      <c r="G50" s="11">
        <v>388.34199999999998</v>
      </c>
      <c r="H50" s="35">
        <f t="shared" si="0"/>
        <v>-0.20405467345793138</v>
      </c>
      <c r="I50" s="11">
        <v>339.55200000000002</v>
      </c>
      <c r="J50" s="35">
        <f t="shared" si="1"/>
        <v>-8.9685821317500802E-2</v>
      </c>
      <c r="K50" s="11"/>
    </row>
    <row r="51" spans="2:11" s="6" customFormat="1" ht="17.25" x14ac:dyDescent="0.3">
      <c r="B51" s="19" t="s">
        <v>124</v>
      </c>
      <c r="C51" s="1"/>
      <c r="D51" s="1"/>
      <c r="E51" s="1"/>
      <c r="F51" s="22">
        <v>211.048</v>
      </c>
      <c r="G51" s="11">
        <v>190.64099999999999</v>
      </c>
      <c r="H51" s="35">
        <f t="shared" si="0"/>
        <v>0.10704413006645996</v>
      </c>
      <c r="I51" s="11">
        <v>202.441</v>
      </c>
      <c r="J51" s="35">
        <f t="shared" si="1"/>
        <v>4.2516091108026455E-2</v>
      </c>
      <c r="K51" s="40"/>
    </row>
    <row r="52" spans="2:11" ht="17.25" x14ac:dyDescent="0.3">
      <c r="B52" s="6" t="s">
        <v>125</v>
      </c>
      <c r="C52" s="6"/>
      <c r="D52" s="6"/>
      <c r="E52" s="6"/>
      <c r="F52" s="18">
        <v>60672.805</v>
      </c>
      <c r="G52" s="40">
        <v>58816.218999999997</v>
      </c>
      <c r="H52" s="39">
        <f t="shared" si="0"/>
        <v>3.1565884913479447E-2</v>
      </c>
      <c r="I52" s="40">
        <v>59393.767999999996</v>
      </c>
      <c r="J52" s="39">
        <f t="shared" si="1"/>
        <v>2.1534868776131644E-2</v>
      </c>
      <c r="K52" s="25"/>
    </row>
    <row r="53" spans="2:11" x14ac:dyDescent="0.25">
      <c r="B53" s="19" t="s">
        <v>7</v>
      </c>
      <c r="C53" s="19"/>
      <c r="D53" s="19"/>
      <c r="E53" s="19"/>
      <c r="F53" s="20">
        <v>5792.4989999999998</v>
      </c>
      <c r="G53" s="25">
        <v>5724.9179999999997</v>
      </c>
      <c r="H53" s="35">
        <f t="shared" si="0"/>
        <v>1.1804710565286758E-2</v>
      </c>
      <c r="I53" s="25">
        <v>5834.5929999999998</v>
      </c>
      <c r="J53" s="35">
        <f t="shared" si="1"/>
        <v>-7.2145563538021928E-3</v>
      </c>
      <c r="K53" s="25"/>
    </row>
    <row r="54" spans="2:11" x14ac:dyDescent="0.25">
      <c r="B54" s="19" t="s">
        <v>136</v>
      </c>
      <c r="C54" s="19"/>
      <c r="D54" s="19"/>
      <c r="E54" s="19"/>
      <c r="F54" s="20">
        <v>338.98500000000001</v>
      </c>
      <c r="G54" s="25">
        <v>592.678</v>
      </c>
      <c r="H54" s="35">
        <f t="shared" si="0"/>
        <v>-0.42804524547899536</v>
      </c>
      <c r="I54" s="25">
        <v>406.71499999999997</v>
      </c>
      <c r="J54" s="35">
        <f t="shared" si="1"/>
        <v>-0.16652938790061833</v>
      </c>
      <c r="K54" s="25"/>
    </row>
    <row r="55" spans="2:11" s="6" customFormat="1" ht="17.25" x14ac:dyDescent="0.3">
      <c r="B55" s="19" t="s">
        <v>62</v>
      </c>
      <c r="C55" s="19"/>
      <c r="D55" s="19"/>
      <c r="E55" s="19"/>
      <c r="F55" s="20">
        <v>7.444</v>
      </c>
      <c r="G55" s="25">
        <v>9.5890000000000004</v>
      </c>
      <c r="H55" s="35">
        <f t="shared" si="0"/>
        <v>-0.2236938158306393</v>
      </c>
      <c r="I55" s="25">
        <v>7.41</v>
      </c>
      <c r="J55" s="35">
        <f t="shared" si="1"/>
        <v>4.5883940620783381E-3</v>
      </c>
      <c r="K55" s="27"/>
    </row>
    <row r="56" spans="2:11" s="6" customFormat="1" ht="17.25" x14ac:dyDescent="0.3">
      <c r="B56" s="6" t="s">
        <v>126</v>
      </c>
      <c r="F56" s="18">
        <v>6138.9279999999999</v>
      </c>
      <c r="G56" s="27">
        <v>6327.1849999999995</v>
      </c>
      <c r="H56" s="39">
        <f t="shared" si="0"/>
        <v>-2.9753674027233168E-2</v>
      </c>
      <c r="I56" s="27">
        <v>6248.7179999999998</v>
      </c>
      <c r="J56" s="39">
        <f t="shared" si="1"/>
        <v>-1.7570003959212155E-2</v>
      </c>
      <c r="K56" s="27"/>
    </row>
    <row r="57" spans="2:11" ht="17.25" x14ac:dyDescent="0.3">
      <c r="B57" s="6" t="s">
        <v>127</v>
      </c>
      <c r="C57" s="6"/>
      <c r="D57" s="6"/>
      <c r="E57" s="6"/>
      <c r="F57" s="18">
        <v>66811.733000000007</v>
      </c>
      <c r="G57" s="27">
        <v>65143.403999999995</v>
      </c>
      <c r="H57" s="39">
        <f t="shared" si="0"/>
        <v>2.5610098606453136E-2</v>
      </c>
      <c r="I57" s="27">
        <v>65642.48599999999</v>
      </c>
      <c r="J57" s="39">
        <f t="shared" si="1"/>
        <v>1.7812350982563618E-2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5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50</v>
      </c>
    </row>
    <row r="12" spans="2:9" ht="17.25" x14ac:dyDescent="0.3">
      <c r="B12" s="6" t="s">
        <v>12</v>
      </c>
      <c r="G12" s="4"/>
    </row>
    <row r="13" spans="2:9" x14ac:dyDescent="0.25">
      <c r="B13" s="73" t="s">
        <v>47</v>
      </c>
      <c r="G13" s="4"/>
    </row>
    <row r="14" spans="2:9" x14ac:dyDescent="0.25">
      <c r="B14" s="7"/>
      <c r="C14" s="7"/>
      <c r="D14" s="7"/>
      <c r="E14" s="7"/>
      <c r="F14" s="8" t="str">
        <f>+'KF-B'!E14</f>
        <v>2T22</v>
      </c>
      <c r="G14" s="9" t="str">
        <f>+'KF-B'!F14</f>
        <v>2T21</v>
      </c>
      <c r="H14" s="9" t="s">
        <v>0</v>
      </c>
    </row>
    <row r="15" spans="2:9" x14ac:dyDescent="0.25">
      <c r="B15" s="1" t="s">
        <v>20</v>
      </c>
      <c r="F15" s="10">
        <v>49298.491999999998</v>
      </c>
      <c r="G15" s="11">
        <v>47990.459000000003</v>
      </c>
      <c r="H15" s="35">
        <f t="shared" ref="H15:H26" si="0">IF(ISERROR($F15/G15),"-",$F15/G15-1)</f>
        <v>2.7256105218747662E-2</v>
      </c>
      <c r="I15" s="12"/>
    </row>
    <row r="16" spans="2:9" s="5" customFormat="1" x14ac:dyDescent="0.25">
      <c r="B16" s="5" t="s">
        <v>41</v>
      </c>
      <c r="F16" s="17">
        <v>48483.527136960001</v>
      </c>
      <c r="G16" s="37">
        <v>47135.455137450001</v>
      </c>
      <c r="H16" s="38">
        <f t="shared" si="0"/>
        <v>2.8599957199499482E-2</v>
      </c>
    </row>
    <row r="17" spans="2:11" x14ac:dyDescent="0.25">
      <c r="B17" s="1" t="s">
        <v>53</v>
      </c>
      <c r="F17" s="10">
        <v>4480.6010000000006</v>
      </c>
      <c r="G17" s="11">
        <v>4103.1880000000001</v>
      </c>
      <c r="H17" s="35">
        <f t="shared" si="0"/>
        <v>9.1980430825982173E-2</v>
      </c>
    </row>
    <row r="18" spans="2:11" x14ac:dyDescent="0.25">
      <c r="B18" s="1" t="s">
        <v>54</v>
      </c>
      <c r="F18" s="10">
        <v>44002.926136959999</v>
      </c>
      <c r="G18" s="11">
        <v>43032.267137449999</v>
      </c>
      <c r="H18" s="35">
        <f t="shared" si="0"/>
        <v>2.2556538711046903E-2</v>
      </c>
    </row>
    <row r="19" spans="2:11" s="21" customFormat="1" x14ac:dyDescent="0.25">
      <c r="B19" s="21" t="s">
        <v>128</v>
      </c>
      <c r="F19" s="22">
        <v>39260.076999999997</v>
      </c>
      <c r="G19" s="23">
        <v>36584.654000000002</v>
      </c>
      <c r="H19" s="41">
        <f t="shared" si="0"/>
        <v>7.3129651574673771E-2</v>
      </c>
    </row>
    <row r="20" spans="2:11" s="21" customFormat="1" x14ac:dyDescent="0.25">
      <c r="B20" s="21" t="s">
        <v>129</v>
      </c>
      <c r="F20" s="22">
        <v>4739.332402</v>
      </c>
      <c r="G20" s="23">
        <v>6444.6424019999995</v>
      </c>
      <c r="H20" s="41">
        <f t="shared" si="0"/>
        <v>-0.26460894082669062</v>
      </c>
    </row>
    <row r="21" spans="2:11" s="21" customFormat="1" x14ac:dyDescent="0.25">
      <c r="B21" s="21" t="s">
        <v>130</v>
      </c>
      <c r="F21" s="22">
        <v>1.1759999999999999</v>
      </c>
      <c r="G21" s="23">
        <v>1.2330000000000001</v>
      </c>
      <c r="H21" s="41">
        <f t="shared" si="0"/>
        <v>-4.622871046228727E-2</v>
      </c>
      <c r="K21" s="64"/>
    </row>
    <row r="22" spans="2:11" x14ac:dyDescent="0.25">
      <c r="B22" s="21" t="s">
        <v>143</v>
      </c>
      <c r="C22" s="21"/>
      <c r="D22" s="21"/>
      <c r="E22" s="21"/>
      <c r="F22" s="22">
        <v>2.3367349600000011</v>
      </c>
      <c r="G22" s="23">
        <v>1.7327354499999927</v>
      </c>
      <c r="H22" s="41">
        <f t="shared" si="0"/>
        <v>0.34858149292207941</v>
      </c>
    </row>
    <row r="23" spans="2:11" x14ac:dyDescent="0.25">
      <c r="B23" s="1" t="s">
        <v>144</v>
      </c>
      <c r="F23" s="10">
        <v>43637.068999999996</v>
      </c>
      <c r="G23" s="11">
        <v>40629.398000000001</v>
      </c>
      <c r="H23" s="35">
        <f t="shared" si="0"/>
        <v>7.4026964416258334E-2</v>
      </c>
    </row>
    <row r="24" spans="2:11" x14ac:dyDescent="0.25">
      <c r="B24" s="1" t="s">
        <v>145</v>
      </c>
      <c r="F24" s="10">
        <v>4792.8174020000006</v>
      </c>
      <c r="G24" s="11">
        <v>6506.0571374499996</v>
      </c>
      <c r="H24" s="35">
        <f t="shared" si="0"/>
        <v>-0.26332995534089187</v>
      </c>
    </row>
    <row r="25" spans="2:11" s="5" customFormat="1" x14ac:dyDescent="0.25">
      <c r="B25" s="1" t="s">
        <v>21</v>
      </c>
      <c r="C25" s="1"/>
      <c r="D25" s="1"/>
      <c r="E25" s="1"/>
      <c r="F25" s="10">
        <v>26859.52011569</v>
      </c>
      <c r="G25" s="11">
        <v>27207.902091860004</v>
      </c>
      <c r="H25" s="35">
        <f t="shared" si="0"/>
        <v>-1.2804440966958319E-2</v>
      </c>
    </row>
    <row r="26" spans="2:11" x14ac:dyDescent="0.25">
      <c r="B26" s="5" t="s">
        <v>22</v>
      </c>
      <c r="C26" s="5"/>
      <c r="D26" s="5"/>
      <c r="E26" s="5"/>
      <c r="F26" s="17">
        <v>75343.047252649994</v>
      </c>
      <c r="G26" s="37">
        <v>74343.357229310001</v>
      </c>
      <c r="H26" s="38">
        <f t="shared" si="0"/>
        <v>1.3446931381595695E-2</v>
      </c>
    </row>
    <row r="27" spans="2:11" x14ac:dyDescent="0.25">
      <c r="G27" s="11"/>
      <c r="H27" s="35"/>
    </row>
    <row r="28" spans="2:11" x14ac:dyDescent="0.25">
      <c r="G28" s="11"/>
      <c r="H28" s="35"/>
    </row>
    <row r="29" spans="2:11" x14ac:dyDescent="0.25">
      <c r="G29" s="11"/>
      <c r="H29" s="35"/>
    </row>
    <row r="34" spans="2:8" ht="17.25" x14ac:dyDescent="0.3">
      <c r="B34" s="6" t="s">
        <v>25</v>
      </c>
      <c r="G34" s="4"/>
    </row>
    <row r="35" spans="2:8" x14ac:dyDescent="0.25">
      <c r="B35" s="73" t="s">
        <v>47</v>
      </c>
      <c r="G35" s="4"/>
    </row>
    <row r="36" spans="2:8" x14ac:dyDescent="0.25">
      <c r="B36" s="7"/>
      <c r="C36" s="7"/>
      <c r="D36" s="7"/>
      <c r="E36" s="7"/>
      <c r="F36" s="8" t="str">
        <f t="shared" ref="F36:F44" si="1">+F14</f>
        <v>2T22</v>
      </c>
      <c r="G36" s="9" t="str">
        <f>+'KF-B'!F36</f>
        <v>1T22</v>
      </c>
      <c r="H36" s="9" t="s">
        <v>0</v>
      </c>
    </row>
    <row r="37" spans="2:8" x14ac:dyDescent="0.25">
      <c r="B37" s="1" t="s">
        <v>20</v>
      </c>
      <c r="F37" s="10">
        <f t="shared" si="1"/>
        <v>49298.491999999998</v>
      </c>
      <c r="G37" s="11">
        <v>47825.025999999998</v>
      </c>
      <c r="H37" s="35">
        <f t="shared" ref="H37:H48" si="2">IF(ISERROR($F37/G37),"-",$F37/G37-1)</f>
        <v>3.080951801259868E-2</v>
      </c>
    </row>
    <row r="38" spans="2:8" x14ac:dyDescent="0.25">
      <c r="B38" s="5" t="s">
        <v>41</v>
      </c>
      <c r="C38" s="5"/>
      <c r="D38" s="5"/>
      <c r="E38" s="5"/>
      <c r="F38" s="17">
        <f t="shared" si="1"/>
        <v>48483.527136960001</v>
      </c>
      <c r="G38" s="37">
        <v>47002.234071939994</v>
      </c>
      <c r="H38" s="38">
        <f t="shared" si="2"/>
        <v>3.1515375689436187E-2</v>
      </c>
    </row>
    <row r="39" spans="2:8" x14ac:dyDescent="0.25">
      <c r="B39" s="1" t="s">
        <v>53</v>
      </c>
      <c r="F39" s="10">
        <f t="shared" si="1"/>
        <v>4480.6010000000006</v>
      </c>
      <c r="G39" s="11">
        <v>3956.4770000000003</v>
      </c>
      <c r="H39" s="35">
        <f t="shared" si="2"/>
        <v>0.13247239905602903</v>
      </c>
    </row>
    <row r="40" spans="2:8" x14ac:dyDescent="0.25">
      <c r="B40" s="1" t="s">
        <v>54</v>
      </c>
      <c r="F40" s="10">
        <f t="shared" si="1"/>
        <v>44002.926136959999</v>
      </c>
      <c r="G40" s="11">
        <v>43045.757071939996</v>
      </c>
      <c r="H40" s="35">
        <f t="shared" si="2"/>
        <v>2.2236083882096525E-2</v>
      </c>
    </row>
    <row r="41" spans="2:8" x14ac:dyDescent="0.25">
      <c r="B41" s="21" t="s">
        <v>128</v>
      </c>
      <c r="C41" s="21"/>
      <c r="D41" s="21"/>
      <c r="E41" s="21"/>
      <c r="F41" s="22">
        <f t="shared" si="1"/>
        <v>39260.076999999997</v>
      </c>
      <c r="G41" s="23">
        <v>38017.358</v>
      </c>
      <c r="H41" s="41">
        <f t="shared" si="2"/>
        <v>3.2688199953294861E-2</v>
      </c>
    </row>
    <row r="42" spans="2:8" x14ac:dyDescent="0.25">
      <c r="B42" s="21" t="s">
        <v>129</v>
      </c>
      <c r="C42" s="21"/>
      <c r="D42" s="21"/>
      <c r="E42" s="21"/>
      <c r="F42" s="22">
        <f t="shared" si="1"/>
        <v>4739.332402</v>
      </c>
      <c r="G42" s="23">
        <v>5025.4514020000006</v>
      </c>
      <c r="H42" s="41">
        <f t="shared" si="2"/>
        <v>-5.693399002647459E-2</v>
      </c>
    </row>
    <row r="43" spans="2:8" x14ac:dyDescent="0.25">
      <c r="B43" s="21" t="s">
        <v>130</v>
      </c>
      <c r="C43" s="21"/>
      <c r="D43" s="21"/>
      <c r="E43" s="21"/>
      <c r="F43" s="22">
        <f t="shared" si="1"/>
        <v>1.1759999999999999</v>
      </c>
      <c r="G43" s="23">
        <v>1.1919999999999999</v>
      </c>
      <c r="H43" s="41">
        <f t="shared" si="2"/>
        <v>-1.3422818791946289E-2</v>
      </c>
    </row>
    <row r="44" spans="2:8" x14ac:dyDescent="0.25">
      <c r="B44" s="21" t="s">
        <v>143</v>
      </c>
      <c r="C44" s="21"/>
      <c r="D44" s="21"/>
      <c r="E44" s="21"/>
      <c r="F44" s="22">
        <f t="shared" si="1"/>
        <v>2.3367349600000011</v>
      </c>
      <c r="G44" s="23">
        <v>1.7526699400000041</v>
      </c>
      <c r="H44" s="41">
        <f t="shared" si="2"/>
        <v>0.33324301779261178</v>
      </c>
    </row>
    <row r="45" spans="2:8" x14ac:dyDescent="0.25">
      <c r="B45" s="1" t="s">
        <v>144</v>
      </c>
      <c r="F45" s="10">
        <f t="shared" ref="F45:F48" si="3">+F23</f>
        <v>43637.068999999996</v>
      </c>
      <c r="G45" s="11">
        <v>41914.557000000001</v>
      </c>
      <c r="H45" s="35">
        <f t="shared" si="2"/>
        <v>4.1095793998252139E-2</v>
      </c>
    </row>
    <row r="46" spans="2:8" x14ac:dyDescent="0.25">
      <c r="B46" s="1" t="s">
        <v>145</v>
      </c>
      <c r="F46" s="10">
        <f t="shared" si="3"/>
        <v>4792.8174020000006</v>
      </c>
      <c r="G46" s="11">
        <v>5087.6770719400001</v>
      </c>
      <c r="H46" s="35">
        <f t="shared" si="2"/>
        <v>-5.7955657517304915E-2</v>
      </c>
    </row>
    <row r="47" spans="2:8" x14ac:dyDescent="0.25">
      <c r="B47" s="1" t="s">
        <v>21</v>
      </c>
      <c r="F47" s="10">
        <f t="shared" si="3"/>
        <v>26859.52011569</v>
      </c>
      <c r="G47" s="11">
        <v>28124.460850790001</v>
      </c>
      <c r="H47" s="35">
        <f t="shared" si="2"/>
        <v>-4.4976532770208411E-2</v>
      </c>
    </row>
    <row r="48" spans="2:8" x14ac:dyDescent="0.25">
      <c r="B48" s="5" t="s">
        <v>22</v>
      </c>
      <c r="C48" s="5"/>
      <c r="D48" s="5"/>
      <c r="E48" s="5"/>
      <c r="F48" s="17">
        <f t="shared" si="3"/>
        <v>75343.047252649994</v>
      </c>
      <c r="G48" s="37">
        <v>75126.694922729992</v>
      </c>
      <c r="H48" s="38">
        <f t="shared" si="2"/>
        <v>2.8798329294603686E-3</v>
      </c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  <row r="54" spans="7:8" x14ac:dyDescent="0.25">
      <c r="G54" s="11"/>
      <c r="H54" s="35"/>
    </row>
    <row r="55" spans="7:8" x14ac:dyDescent="0.25">
      <c r="G55" s="11"/>
      <c r="H55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51</v>
      </c>
    </row>
    <row r="12" spans="2:8" ht="17.25" x14ac:dyDescent="0.3">
      <c r="B12" s="6" t="s">
        <v>12</v>
      </c>
      <c r="G12" s="4"/>
    </row>
    <row r="13" spans="2:8" x14ac:dyDescent="0.25">
      <c r="B13" s="73" t="s">
        <v>47</v>
      </c>
      <c r="G13" s="4"/>
    </row>
    <row r="14" spans="2:8" x14ac:dyDescent="0.25">
      <c r="B14" s="7"/>
      <c r="C14" s="7"/>
      <c r="D14" s="7"/>
      <c r="E14" s="7"/>
      <c r="F14" s="8" t="str">
        <f>+'KF-B'!E14</f>
        <v>2T22</v>
      </c>
      <c r="G14" s="9" t="str">
        <f>+'KF-B'!F14</f>
        <v>2T21</v>
      </c>
      <c r="H14" s="9" t="s">
        <v>0</v>
      </c>
    </row>
    <row r="15" spans="2:8" x14ac:dyDescent="0.25">
      <c r="B15" s="5" t="s">
        <v>39</v>
      </c>
      <c r="C15" s="5"/>
      <c r="D15" s="5"/>
      <c r="E15" s="5"/>
      <c r="F15" s="17">
        <v>48413.423000000003</v>
      </c>
      <c r="G15" s="37">
        <v>47297.855000000003</v>
      </c>
      <c r="H15" s="68">
        <f>+F15/G15-1</f>
        <v>2.3586016744311156E-2</v>
      </c>
    </row>
    <row r="16" spans="2:8" s="21" customFormat="1" x14ac:dyDescent="0.25">
      <c r="B16" s="21" t="s">
        <v>52</v>
      </c>
      <c r="F16" s="22">
        <v>49086.288</v>
      </c>
      <c r="G16" s="23">
        <v>48047.415000000001</v>
      </c>
      <c r="H16" s="26">
        <f t="shared" ref="H16:H23" si="0">+F16/G16-1</f>
        <v>2.1621829186856401E-2</v>
      </c>
    </row>
    <row r="17" spans="2:8" x14ac:dyDescent="0.25">
      <c r="B17" s="1" t="s">
        <v>53</v>
      </c>
      <c r="F17" s="10">
        <v>5536.8040000000001</v>
      </c>
      <c r="G17" s="11">
        <v>5095.0940000000001</v>
      </c>
      <c r="H17" s="26">
        <f t="shared" si="0"/>
        <v>8.6693199379638486E-2</v>
      </c>
    </row>
    <row r="18" spans="2:8" x14ac:dyDescent="0.25">
      <c r="B18" s="1" t="s">
        <v>54</v>
      </c>
      <c r="F18" s="10">
        <v>43549.483999999997</v>
      </c>
      <c r="G18" s="11">
        <v>42952.321000000004</v>
      </c>
      <c r="H18" s="26">
        <f t="shared" si="0"/>
        <v>1.3902927387788644E-2</v>
      </c>
    </row>
    <row r="19" spans="2:8" x14ac:dyDescent="0.25">
      <c r="B19" s="21" t="s">
        <v>55</v>
      </c>
      <c r="C19" s="21"/>
      <c r="D19" s="21"/>
      <c r="E19" s="21"/>
      <c r="F19" s="22">
        <v>33520.806000000004</v>
      </c>
      <c r="G19" s="23">
        <v>33898.752999999997</v>
      </c>
      <c r="H19" s="66">
        <f t="shared" si="0"/>
        <v>-1.1149289178867261E-2</v>
      </c>
    </row>
    <row r="20" spans="2:8" x14ac:dyDescent="0.25">
      <c r="B20" s="21" t="s">
        <v>56</v>
      </c>
      <c r="C20" s="21"/>
      <c r="D20" s="21"/>
      <c r="E20" s="21"/>
      <c r="F20" s="22">
        <v>10028.677999999993</v>
      </c>
      <c r="G20" s="23">
        <v>9053.5680000000066</v>
      </c>
      <c r="H20" s="66">
        <f t="shared" si="0"/>
        <v>0.10770449838118901</v>
      </c>
    </row>
    <row r="21" spans="2:8" x14ac:dyDescent="0.25">
      <c r="B21" s="5" t="s">
        <v>57</v>
      </c>
      <c r="C21" s="5"/>
      <c r="D21" s="5"/>
      <c r="E21" s="5"/>
      <c r="F21" s="17">
        <v>34211.348000000005</v>
      </c>
      <c r="G21" s="37">
        <v>34238.267999999996</v>
      </c>
      <c r="H21" s="68">
        <f t="shared" si="0"/>
        <v>-7.8625472526794304E-4</v>
      </c>
    </row>
    <row r="22" spans="2:8" x14ac:dyDescent="0.25">
      <c r="B22" s="21" t="s">
        <v>55</v>
      </c>
      <c r="C22" s="21"/>
      <c r="D22" s="21"/>
      <c r="E22" s="21"/>
      <c r="F22" s="22">
        <v>31410.266999999996</v>
      </c>
      <c r="G22" s="23">
        <v>31546.005000000001</v>
      </c>
      <c r="H22" s="66">
        <f t="shared" si="0"/>
        <v>-4.3028586345562614E-3</v>
      </c>
    </row>
    <row r="23" spans="2:8" x14ac:dyDescent="0.25">
      <c r="B23" s="21" t="s">
        <v>56</v>
      </c>
      <c r="C23" s="21"/>
      <c r="D23" s="21"/>
      <c r="E23" s="21"/>
      <c r="F23" s="22">
        <v>2801.0810000000092</v>
      </c>
      <c r="G23" s="23">
        <v>2692.2629999999954</v>
      </c>
      <c r="H23" s="66">
        <f t="shared" si="0"/>
        <v>4.0418785237554378E-2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25</v>
      </c>
      <c r="G30" s="4"/>
    </row>
    <row r="31" spans="2:8" x14ac:dyDescent="0.25">
      <c r="B31" s="73" t="s">
        <v>47</v>
      </c>
      <c r="G31" s="4"/>
    </row>
    <row r="32" spans="2:8" x14ac:dyDescent="0.25">
      <c r="B32" s="7"/>
      <c r="C32" s="7"/>
      <c r="D32" s="7"/>
      <c r="E32" s="7"/>
      <c r="F32" s="8" t="str">
        <f>+F14</f>
        <v>2T22</v>
      </c>
      <c r="G32" s="9" t="str">
        <f>+'KF-B'!F36</f>
        <v>1T22</v>
      </c>
      <c r="H32" s="9" t="s">
        <v>0</v>
      </c>
    </row>
    <row r="33" spans="2:8" x14ac:dyDescent="0.25">
      <c r="B33" s="5" t="s">
        <v>39</v>
      </c>
      <c r="C33" s="5"/>
      <c r="D33" s="5"/>
      <c r="E33" s="5"/>
      <c r="F33" s="17">
        <f>+F15</f>
        <v>48413.423000000003</v>
      </c>
      <c r="G33" s="37">
        <v>47396.027999999998</v>
      </c>
      <c r="H33" s="68">
        <f t="shared" ref="H33:H41" si="1">+F33/G33-1</f>
        <v>2.146582831793431E-2</v>
      </c>
    </row>
    <row r="34" spans="2:8" x14ac:dyDescent="0.25">
      <c r="B34" s="21" t="s">
        <v>52</v>
      </c>
      <c r="C34" s="21"/>
      <c r="D34" s="21"/>
      <c r="E34" s="21"/>
      <c r="F34" s="22">
        <f t="shared" ref="F34:F41" si="2">+F16</f>
        <v>49086.288</v>
      </c>
      <c r="G34" s="23">
        <v>48140.190999999999</v>
      </c>
      <c r="H34" s="26">
        <f t="shared" si="1"/>
        <v>1.9652954845983173E-2</v>
      </c>
    </row>
    <row r="35" spans="2:8" x14ac:dyDescent="0.25">
      <c r="B35" s="1" t="s">
        <v>53</v>
      </c>
      <c r="F35" s="10">
        <f t="shared" si="2"/>
        <v>5536.8040000000001</v>
      </c>
      <c r="G35" s="11">
        <v>5112.1010000000006</v>
      </c>
      <c r="H35" s="26">
        <f t="shared" si="1"/>
        <v>8.3077975180850139E-2</v>
      </c>
    </row>
    <row r="36" spans="2:8" x14ac:dyDescent="0.25">
      <c r="B36" s="1" t="s">
        <v>54</v>
      </c>
      <c r="F36" s="10">
        <f t="shared" si="2"/>
        <v>43549.483999999997</v>
      </c>
      <c r="G36" s="11">
        <v>43028.09</v>
      </c>
      <c r="H36" s="26">
        <f t="shared" si="1"/>
        <v>1.2117526016144353E-2</v>
      </c>
    </row>
    <row r="37" spans="2:8" x14ac:dyDescent="0.25">
      <c r="B37" s="21" t="s">
        <v>55</v>
      </c>
      <c r="C37" s="21"/>
      <c r="D37" s="21"/>
      <c r="E37" s="21"/>
      <c r="F37" s="22">
        <f t="shared" si="2"/>
        <v>33520.806000000004</v>
      </c>
      <c r="G37" s="23">
        <v>33914.793999999994</v>
      </c>
      <c r="H37" s="66">
        <f t="shared" si="1"/>
        <v>-1.1616995226330751E-2</v>
      </c>
    </row>
    <row r="38" spans="2:8" x14ac:dyDescent="0.25">
      <c r="B38" s="21" t="s">
        <v>56</v>
      </c>
      <c r="C38" s="21"/>
      <c r="D38" s="21"/>
      <c r="E38" s="21"/>
      <c r="F38" s="22">
        <f t="shared" si="2"/>
        <v>10028.677999999993</v>
      </c>
      <c r="G38" s="23">
        <v>9113.2960000000021</v>
      </c>
      <c r="H38" s="66">
        <f t="shared" si="1"/>
        <v>0.10044466897596549</v>
      </c>
    </row>
    <row r="39" spans="2:8" x14ac:dyDescent="0.25">
      <c r="B39" s="5" t="s">
        <v>57</v>
      </c>
      <c r="C39" s="5"/>
      <c r="D39" s="5"/>
      <c r="E39" s="5"/>
      <c r="F39" s="17">
        <f t="shared" si="2"/>
        <v>34211.348000000005</v>
      </c>
      <c r="G39" s="37">
        <v>34045.159</v>
      </c>
      <c r="H39" s="68">
        <f t="shared" si="1"/>
        <v>4.881428223025841E-3</v>
      </c>
    </row>
    <row r="40" spans="2:8" x14ac:dyDescent="0.25">
      <c r="B40" s="21" t="s">
        <v>55</v>
      </c>
      <c r="C40" s="21"/>
      <c r="D40" s="21"/>
      <c r="E40" s="21"/>
      <c r="F40" s="22">
        <f t="shared" si="2"/>
        <v>31410.266999999996</v>
      </c>
      <c r="G40" s="23">
        <v>31801.847999999998</v>
      </c>
      <c r="H40" s="66">
        <f t="shared" si="1"/>
        <v>-1.2313152367749214E-2</v>
      </c>
    </row>
    <row r="41" spans="2:8" x14ac:dyDescent="0.25">
      <c r="B41" s="21" t="s">
        <v>56</v>
      </c>
      <c r="C41" s="21"/>
      <c r="D41" s="21"/>
      <c r="E41" s="21"/>
      <c r="F41" s="22">
        <f t="shared" si="2"/>
        <v>2801.0810000000092</v>
      </c>
      <c r="G41" s="23">
        <v>2243.3110000000015</v>
      </c>
      <c r="H41" s="66">
        <f t="shared" si="1"/>
        <v>0.24863694779725476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Morosidad+Cob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'Morosidad+Cob'!Área_de_impresión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2020-08-07T13:08:54Z</cp:lastPrinted>
  <dcterms:created xsi:type="dcterms:W3CDTF">2017-01-30T09:33:19Z</dcterms:created>
  <dcterms:modified xsi:type="dcterms:W3CDTF">2022-08-03T12:28:47Z</dcterms:modified>
</cp:coreProperties>
</file>